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KRBEC/Hluboká - provozní budova/Soutěž_Hluboká provozní budova/"/>
    </mc:Choice>
  </mc:AlternateContent>
  <xr:revisionPtr revIDLastSave="35" documentId="8_{4AAA2556-B2EB-4DCD-BFF9-9C8F1F39552A}" xr6:coauthVersionLast="47" xr6:coauthVersionMax="47" xr10:uidLastSave="{2FB63275-E60C-4CFA-A346-F43221888F5A}"/>
  <bookViews>
    <workbookView minimized="1" xWindow="2295" yWindow="2295" windowWidth="21600" windowHeight="11385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SO 01 Přístavba staveb.část" sheetId="13" r:id="rId5"/>
    <sheet name="SO 01 Stáv.část staveb.část" sheetId="14" r:id="rId6"/>
    <sheet name="SO 01 ÚT" sheetId="15" r:id="rId7"/>
    <sheet name="SO 01 EI" sheetId="16" r:id="rId8"/>
    <sheet name="SO 01 ZTI" sheetId="17" r:id="rId9"/>
    <sheet name="SO 01 Dešť.kanalizace" sheetId="18" r:id="rId10"/>
    <sheet name="SO 02 Zpevněné plochy" sheetId="19" r:id="rId11"/>
    <sheet name="SO 03 Přeložka vodovodu" sheetId="20" r:id="rId12"/>
  </sheets>
  <externalReferences>
    <externalReference r:id="rId13"/>
  </externalReferences>
  <definedNames>
    <definedName name="CelkemDPHVypocet" localSheetId="1">Stavba!$H$58</definedName>
    <definedName name="CenaCelkem">Stavba!$G$29</definedName>
    <definedName name="CenaCelkemBezDPH">Stavba!$G$28</definedName>
    <definedName name="CenaCelkemVypocet" localSheetId="1">Stavba!$I$58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OVN!$1:$7</definedName>
    <definedName name="_xlnm.Print_Titles" localSheetId="9">'SO 01 Dešť.kanalizace'!$1:$7</definedName>
    <definedName name="_xlnm.Print_Titles" localSheetId="7">'SO 01 EI'!$1:$7</definedName>
    <definedName name="_xlnm.Print_Titles" localSheetId="4">'SO 01 Přístavba staveb.část'!$1:$7</definedName>
    <definedName name="_xlnm.Print_Titles" localSheetId="5">'SO 01 Stáv.část staveb.část'!$1:$7</definedName>
    <definedName name="_xlnm.Print_Titles" localSheetId="6">'SO 01 ÚT'!$1:$7</definedName>
    <definedName name="_xlnm.Print_Titles" localSheetId="8">'SO 01 ZTI'!$1:$7</definedName>
    <definedName name="_xlnm.Print_Titles" localSheetId="10">'SO 02 Zpevněné plochy'!$1:$7</definedName>
    <definedName name="_xlnm.Print_Titles" localSheetId="11">'SO 03 Přeložka vodovodu'!$1:$7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OVN!$A$1:$Y$43</definedName>
    <definedName name="_xlnm.Print_Area" localSheetId="9">'SO 01 Dešť.kanalizace'!$A$1:$Y$54</definedName>
    <definedName name="_xlnm.Print_Area" localSheetId="7">'SO 01 EI'!$A$1:$Y$76</definedName>
    <definedName name="_xlnm.Print_Area" localSheetId="4">'SO 01 Přístavba staveb.část'!$A$1:$Y$1019</definedName>
    <definedName name="_xlnm.Print_Area" localSheetId="5">'SO 01 Stáv.část staveb.část'!$A$1:$Y$626</definedName>
    <definedName name="_xlnm.Print_Area" localSheetId="6">'SO 01 ÚT'!$A$1:$Y$54</definedName>
    <definedName name="_xlnm.Print_Area" localSheetId="8">'SO 01 ZTI'!$A$1:$Y$59</definedName>
    <definedName name="_xlnm.Print_Area" localSheetId="10">'SO 02 Zpevněné plochy'!$A$1:$Y$93</definedName>
    <definedName name="_xlnm.Print_Area" localSheetId="11">'SO 03 Přeložka vodovodu'!$A$1:$Y$67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Stavba!$F$58</definedName>
    <definedName name="ZakladDPHZakl">Stavba!$G$25</definedName>
    <definedName name="ZakladDPHZaklVypocet" localSheetId="1">Stavba!$G$58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6" l="1"/>
  <c r="Q36" i="12"/>
  <c r="O36" i="12"/>
  <c r="G36" i="12"/>
  <c r="M36" i="12" s="1"/>
  <c r="K36" i="12"/>
  <c r="I36" i="12"/>
  <c r="G874" i="13"/>
  <c r="G878" i="13"/>
  <c r="M878" i="13" s="1"/>
  <c r="G896" i="13"/>
  <c r="M896" i="13" s="1"/>
  <c r="G937" i="13"/>
  <c r="M937" i="13" s="1"/>
  <c r="G516" i="14"/>
  <c r="G32" i="12"/>
  <c r="G34" i="12"/>
  <c r="G30" i="12"/>
  <c r="G19" i="12"/>
  <c r="M19" i="12" s="1"/>
  <c r="G23" i="12"/>
  <c r="M23" i="12" s="1"/>
  <c r="G21" i="12"/>
  <c r="G9" i="12"/>
  <c r="AE622" i="14"/>
  <c r="F44" i="1" s="1"/>
  <c r="AE1015" i="13"/>
  <c r="F42" i="1" s="1"/>
  <c r="AE39" i="12"/>
  <c r="F40" i="1" s="1"/>
  <c r="BA18" i="20"/>
  <c r="G9" i="20"/>
  <c r="M9" i="20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6" i="20"/>
  <c r="M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V8" i="20" s="1"/>
  <c r="G24" i="20"/>
  <c r="M24" i="20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/>
  <c r="I30" i="20"/>
  <c r="K30" i="20"/>
  <c r="O30" i="20"/>
  <c r="Q30" i="20"/>
  <c r="V30" i="20"/>
  <c r="G32" i="20"/>
  <c r="M32" i="20" s="1"/>
  <c r="I32" i="20"/>
  <c r="K32" i="20"/>
  <c r="O32" i="20"/>
  <c r="Q32" i="20"/>
  <c r="V32" i="20"/>
  <c r="G34" i="20"/>
  <c r="M34" i="20" s="1"/>
  <c r="M33" i="20" s="1"/>
  <c r="I34" i="20"/>
  <c r="I33" i="20" s="1"/>
  <c r="K34" i="20"/>
  <c r="K33" i="20" s="1"/>
  <c r="O34" i="20"/>
  <c r="O33" i="20" s="1"/>
  <c r="Q34" i="20"/>
  <c r="Q33" i="20" s="1"/>
  <c r="V34" i="20"/>
  <c r="V33" i="20" s="1"/>
  <c r="G36" i="20"/>
  <c r="M36" i="20" s="1"/>
  <c r="I36" i="20"/>
  <c r="K36" i="20"/>
  <c r="O36" i="20"/>
  <c r="Q36" i="20"/>
  <c r="V36" i="20"/>
  <c r="G37" i="20"/>
  <c r="M37" i="20" s="1"/>
  <c r="I37" i="20"/>
  <c r="K37" i="20"/>
  <c r="K35" i="20" s="1"/>
  <c r="O37" i="20"/>
  <c r="Q37" i="20"/>
  <c r="V37" i="20"/>
  <c r="G39" i="20"/>
  <c r="M39" i="20" s="1"/>
  <c r="I39" i="20"/>
  <c r="K39" i="20"/>
  <c r="O39" i="20"/>
  <c r="Q39" i="20"/>
  <c r="V39" i="20"/>
  <c r="G40" i="20"/>
  <c r="M40" i="20"/>
  <c r="I40" i="20"/>
  <c r="K40" i="20"/>
  <c r="O40" i="20"/>
  <c r="Q40" i="20"/>
  <c r="V40" i="20"/>
  <c r="G42" i="20"/>
  <c r="M42" i="20" s="1"/>
  <c r="I42" i="20"/>
  <c r="K42" i="20"/>
  <c r="O42" i="20"/>
  <c r="Q42" i="20"/>
  <c r="V42" i="20"/>
  <c r="G43" i="20"/>
  <c r="M43" i="20"/>
  <c r="I43" i="20"/>
  <c r="K43" i="20"/>
  <c r="O43" i="20"/>
  <c r="Q43" i="20"/>
  <c r="V43" i="20"/>
  <c r="G44" i="20"/>
  <c r="M44" i="20" s="1"/>
  <c r="I44" i="20"/>
  <c r="K44" i="20"/>
  <c r="O44" i="20"/>
  <c r="Q44" i="20"/>
  <c r="V44" i="20"/>
  <c r="G45" i="20"/>
  <c r="M45" i="20"/>
  <c r="I45" i="20"/>
  <c r="K45" i="20"/>
  <c r="O45" i="20"/>
  <c r="Q45" i="20"/>
  <c r="V45" i="20"/>
  <c r="G46" i="20"/>
  <c r="M46" i="20" s="1"/>
  <c r="I46" i="20"/>
  <c r="K46" i="20"/>
  <c r="O46" i="20"/>
  <c r="Q46" i="20"/>
  <c r="V46" i="20"/>
  <c r="G47" i="20"/>
  <c r="M47" i="20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4" i="20"/>
  <c r="M54" i="20"/>
  <c r="M53" i="20" s="1"/>
  <c r="I54" i="20"/>
  <c r="I53" i="20" s="1"/>
  <c r="K54" i="20"/>
  <c r="K53" i="20" s="1"/>
  <c r="O54" i="20"/>
  <c r="O53" i="20" s="1"/>
  <c r="Q54" i="20"/>
  <c r="Q53" i="20" s="1"/>
  <c r="V54" i="20"/>
  <c r="V53" i="20" s="1"/>
  <c r="G56" i="20"/>
  <c r="I56" i="20"/>
  <c r="K56" i="20"/>
  <c r="O56" i="20"/>
  <c r="O55" i="20"/>
  <c r="Q56" i="20"/>
  <c r="V56" i="20"/>
  <c r="G58" i="20"/>
  <c r="G55" i="20" s="1"/>
  <c r="I58" i="20"/>
  <c r="K58" i="20"/>
  <c r="K55" i="20" s="1"/>
  <c r="O58" i="20"/>
  <c r="Q58" i="20"/>
  <c r="Q55" i="20" s="1"/>
  <c r="V58" i="20"/>
  <c r="G61" i="20"/>
  <c r="G60" i="20"/>
  <c r="I61" i="20"/>
  <c r="I60" i="20"/>
  <c r="K61" i="20"/>
  <c r="K60" i="20"/>
  <c r="O61" i="20"/>
  <c r="O60" i="20"/>
  <c r="Q61" i="20"/>
  <c r="Q60" i="20"/>
  <c r="V61" i="20"/>
  <c r="V60" i="20"/>
  <c r="AE63" i="20"/>
  <c r="F56" i="1" s="1"/>
  <c r="BA70" i="19"/>
  <c r="G9" i="19"/>
  <c r="M9" i="19" s="1"/>
  <c r="I9" i="19"/>
  <c r="I8" i="19" s="1"/>
  <c r="K9" i="19"/>
  <c r="O9" i="19"/>
  <c r="Q9" i="19"/>
  <c r="V9" i="19"/>
  <c r="G11" i="19"/>
  <c r="M11" i="19" s="1"/>
  <c r="I11" i="19"/>
  <c r="K11" i="19"/>
  <c r="O11" i="19"/>
  <c r="Q11" i="19"/>
  <c r="V11" i="19"/>
  <c r="G13" i="19"/>
  <c r="M13" i="19"/>
  <c r="I13" i="19"/>
  <c r="K13" i="19"/>
  <c r="O13" i="19"/>
  <c r="O8" i="19" s="1"/>
  <c r="Q13" i="19"/>
  <c r="V13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9" i="19"/>
  <c r="M19" i="19"/>
  <c r="I19" i="19"/>
  <c r="K19" i="19"/>
  <c r="O19" i="19"/>
  <c r="Q19" i="19"/>
  <c r="V19" i="19"/>
  <c r="G21" i="19"/>
  <c r="M21" i="19" s="1"/>
  <c r="I21" i="19"/>
  <c r="K21" i="19"/>
  <c r="O21" i="19"/>
  <c r="Q21" i="19"/>
  <c r="V21" i="19"/>
  <c r="G24" i="19"/>
  <c r="I24" i="19"/>
  <c r="K24" i="19"/>
  <c r="O24" i="19"/>
  <c r="Q24" i="19"/>
  <c r="V24" i="19"/>
  <c r="G26" i="19"/>
  <c r="M26" i="19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/>
  <c r="I30" i="19"/>
  <c r="K30" i="19"/>
  <c r="O30" i="19"/>
  <c r="Q30" i="19"/>
  <c r="V30" i="19"/>
  <c r="G32" i="19"/>
  <c r="M32" i="19" s="1"/>
  <c r="I32" i="19"/>
  <c r="K32" i="19"/>
  <c r="O32" i="19"/>
  <c r="Q32" i="19"/>
  <c r="V32" i="19"/>
  <c r="G35" i="19"/>
  <c r="M35" i="19"/>
  <c r="I35" i="19"/>
  <c r="K35" i="19"/>
  <c r="O35" i="19"/>
  <c r="Q35" i="19"/>
  <c r="V35" i="19"/>
  <c r="G37" i="19"/>
  <c r="M37" i="19" s="1"/>
  <c r="I37" i="19"/>
  <c r="K37" i="19"/>
  <c r="O37" i="19"/>
  <c r="Q37" i="19"/>
  <c r="V37" i="19"/>
  <c r="G39" i="19"/>
  <c r="M39" i="19" s="1"/>
  <c r="I39" i="19"/>
  <c r="K39" i="19"/>
  <c r="O39" i="19"/>
  <c r="Q39" i="19"/>
  <c r="V39" i="19"/>
  <c r="G41" i="19"/>
  <c r="M41" i="19" s="1"/>
  <c r="I41" i="19"/>
  <c r="K41" i="19"/>
  <c r="O41" i="19"/>
  <c r="Q41" i="19"/>
  <c r="V41" i="19"/>
  <c r="G43" i="19"/>
  <c r="M43" i="19"/>
  <c r="I43" i="19"/>
  <c r="K43" i="19"/>
  <c r="O43" i="19"/>
  <c r="Q43" i="19"/>
  <c r="V43" i="19"/>
  <c r="G47" i="19"/>
  <c r="M47" i="19" s="1"/>
  <c r="I47" i="19"/>
  <c r="K47" i="19"/>
  <c r="K46" i="19"/>
  <c r="O47" i="19"/>
  <c r="Q47" i="19"/>
  <c r="V47" i="19"/>
  <c r="V46" i="19" s="1"/>
  <c r="G49" i="19"/>
  <c r="M49" i="19" s="1"/>
  <c r="I49" i="19"/>
  <c r="K49" i="19"/>
  <c r="O49" i="19"/>
  <c r="Q49" i="19"/>
  <c r="V49" i="19"/>
  <c r="G51" i="19"/>
  <c r="M51" i="19" s="1"/>
  <c r="I51" i="19"/>
  <c r="K51" i="19"/>
  <c r="O51" i="19"/>
  <c r="Q51" i="19"/>
  <c r="V51" i="19"/>
  <c r="G54" i="19"/>
  <c r="M54" i="19" s="1"/>
  <c r="I54" i="19"/>
  <c r="K54" i="19"/>
  <c r="O54" i="19"/>
  <c r="Q54" i="19"/>
  <c r="V54" i="19"/>
  <c r="G57" i="19"/>
  <c r="M57" i="19" s="1"/>
  <c r="I57" i="19"/>
  <c r="K57" i="19"/>
  <c r="O57" i="19"/>
  <c r="Q57" i="19"/>
  <c r="V57" i="19"/>
  <c r="G60" i="19"/>
  <c r="M60" i="19"/>
  <c r="I60" i="19"/>
  <c r="K60" i="19"/>
  <c r="O60" i="19"/>
  <c r="Q60" i="19"/>
  <c r="V60" i="19"/>
  <c r="G63" i="19"/>
  <c r="M63" i="19" s="1"/>
  <c r="I63" i="19"/>
  <c r="I46" i="19" s="1"/>
  <c r="K63" i="19"/>
  <c r="O63" i="19"/>
  <c r="Q63" i="19"/>
  <c r="V63" i="19"/>
  <c r="G67" i="19"/>
  <c r="G66" i="19" s="1"/>
  <c r="M67" i="19"/>
  <c r="M66" i="19" s="1"/>
  <c r="I67" i="19"/>
  <c r="I66" i="19" s="1"/>
  <c r="K67" i="19"/>
  <c r="K66" i="19" s="1"/>
  <c r="O67" i="19"/>
  <c r="O66" i="19"/>
  <c r="Q67" i="19"/>
  <c r="Q66" i="19" s="1"/>
  <c r="V67" i="19"/>
  <c r="V66" i="19" s="1"/>
  <c r="G77" i="19"/>
  <c r="M77" i="19" s="1"/>
  <c r="I77" i="19"/>
  <c r="K77" i="19"/>
  <c r="K76" i="19"/>
  <c r="O77" i="19"/>
  <c r="Q77" i="19"/>
  <c r="V77" i="19"/>
  <c r="G79" i="19"/>
  <c r="I79" i="19"/>
  <c r="K79" i="19"/>
  <c r="O79" i="19"/>
  <c r="O76" i="19"/>
  <c r="Q79" i="19"/>
  <c r="V79" i="19"/>
  <c r="G81" i="19"/>
  <c r="I81" i="19"/>
  <c r="I76" i="19" s="1"/>
  <c r="K81" i="19"/>
  <c r="M81" i="19"/>
  <c r="O81" i="19"/>
  <c r="Q81" i="19"/>
  <c r="V81" i="19"/>
  <c r="G83" i="19"/>
  <c r="M83" i="19" s="1"/>
  <c r="I83" i="19"/>
  <c r="K83" i="19"/>
  <c r="O83" i="19"/>
  <c r="Q83" i="19"/>
  <c r="V83" i="19"/>
  <c r="G86" i="19"/>
  <c r="G87" i="19"/>
  <c r="M87" i="19"/>
  <c r="M86" i="19" s="1"/>
  <c r="I87" i="19"/>
  <c r="I86" i="19"/>
  <c r="K87" i="19"/>
  <c r="K86" i="19" s="1"/>
  <c r="O87" i="19"/>
  <c r="O86" i="19" s="1"/>
  <c r="Q87" i="19"/>
  <c r="Q86" i="19" s="1"/>
  <c r="V87" i="19"/>
  <c r="V86" i="19"/>
  <c r="AE89" i="19"/>
  <c r="F54" i="1" s="1"/>
  <c r="BA35" i="18"/>
  <c r="G9" i="18"/>
  <c r="I9" i="18"/>
  <c r="K9" i="18"/>
  <c r="O9" i="18"/>
  <c r="O8" i="18" s="1"/>
  <c r="Q9" i="18"/>
  <c r="V9" i="18"/>
  <c r="V8" i="18" s="1"/>
  <c r="G11" i="18"/>
  <c r="I11" i="18"/>
  <c r="K11" i="18"/>
  <c r="O11" i="18"/>
  <c r="Q11" i="18"/>
  <c r="V11" i="18"/>
  <c r="G13" i="18"/>
  <c r="M13" i="18"/>
  <c r="I13" i="18"/>
  <c r="K13" i="18"/>
  <c r="O13" i="18"/>
  <c r="Q13" i="18"/>
  <c r="V13" i="18"/>
  <c r="G15" i="18"/>
  <c r="M15" i="18"/>
  <c r="I15" i="18"/>
  <c r="K15" i="18"/>
  <c r="O15" i="18"/>
  <c r="Q15" i="18"/>
  <c r="V15" i="18"/>
  <c r="G17" i="18"/>
  <c r="M17" i="18"/>
  <c r="I17" i="18"/>
  <c r="K17" i="18"/>
  <c r="O17" i="18"/>
  <c r="Q17" i="18"/>
  <c r="V17" i="18"/>
  <c r="G20" i="18"/>
  <c r="M20" i="18"/>
  <c r="I20" i="18"/>
  <c r="K20" i="18"/>
  <c r="K19" i="18" s="1"/>
  <c r="O20" i="18"/>
  <c r="Q20" i="18"/>
  <c r="V20" i="18"/>
  <c r="G21" i="18"/>
  <c r="M21" i="18" s="1"/>
  <c r="M19" i="18" s="1"/>
  <c r="I21" i="18"/>
  <c r="K21" i="18"/>
  <c r="O21" i="18"/>
  <c r="Q21" i="18"/>
  <c r="V21" i="18"/>
  <c r="G22" i="18"/>
  <c r="M22" i="18" s="1"/>
  <c r="I22" i="18"/>
  <c r="I19" i="18"/>
  <c r="K22" i="18"/>
  <c r="O22" i="18"/>
  <c r="Q22" i="18"/>
  <c r="V22" i="18"/>
  <c r="G24" i="18"/>
  <c r="M24" i="18" s="1"/>
  <c r="I24" i="18"/>
  <c r="K24" i="18"/>
  <c r="O24" i="18"/>
  <c r="Q24" i="18"/>
  <c r="V24" i="18"/>
  <c r="G26" i="18"/>
  <c r="M26" i="18" s="1"/>
  <c r="I26" i="18"/>
  <c r="K26" i="18"/>
  <c r="O26" i="18"/>
  <c r="Q26" i="18"/>
  <c r="V26" i="18"/>
  <c r="G28" i="18"/>
  <c r="M28" i="18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V23" i="18" s="1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K23" i="18" s="1"/>
  <c r="O38" i="18"/>
  <c r="Q38" i="18"/>
  <c r="V38" i="18"/>
  <c r="G40" i="18"/>
  <c r="M40" i="18" s="1"/>
  <c r="I40" i="18"/>
  <c r="K40" i="18"/>
  <c r="O40" i="18"/>
  <c r="Q40" i="18"/>
  <c r="V40" i="18"/>
  <c r="G43" i="18"/>
  <c r="I43" i="18"/>
  <c r="I42" i="18" s="1"/>
  <c r="K43" i="18"/>
  <c r="K42" i="18" s="1"/>
  <c r="O43" i="18"/>
  <c r="O42" i="18"/>
  <c r="Q43" i="18"/>
  <c r="Q42" i="18"/>
  <c r="V43" i="18"/>
  <c r="V42" i="18"/>
  <c r="G45" i="18"/>
  <c r="M45" i="18"/>
  <c r="I45" i="18"/>
  <c r="K45" i="18"/>
  <c r="O45" i="18"/>
  <c r="Q45" i="18"/>
  <c r="V45" i="18"/>
  <c r="G47" i="18"/>
  <c r="E48" i="18" s="1"/>
  <c r="I48" i="18" s="1"/>
  <c r="I44" i="18" s="1"/>
  <c r="I47" i="18"/>
  <c r="K47" i="18"/>
  <c r="O47" i="18"/>
  <c r="Q47" i="18"/>
  <c r="V47" i="18"/>
  <c r="AE50" i="18"/>
  <c r="F52" i="1" s="1"/>
  <c r="G9" i="17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7" i="17"/>
  <c r="M27" i="17" s="1"/>
  <c r="I27" i="17"/>
  <c r="K27" i="17"/>
  <c r="O27" i="17"/>
  <c r="Q27" i="17"/>
  <c r="V27" i="17"/>
  <c r="G30" i="17"/>
  <c r="M30" i="17" s="1"/>
  <c r="I30" i="17"/>
  <c r="K30" i="17"/>
  <c r="O30" i="17"/>
  <c r="Q30" i="17"/>
  <c r="V30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O48" i="17"/>
  <c r="Q48" i="17"/>
  <c r="V48" i="17"/>
  <c r="G52" i="17"/>
  <c r="M52" i="17"/>
  <c r="M51" i="17" s="1"/>
  <c r="I52" i="17"/>
  <c r="K52" i="17"/>
  <c r="O52" i="17"/>
  <c r="Q52" i="17"/>
  <c r="V52" i="17"/>
  <c r="G53" i="17"/>
  <c r="G51" i="17"/>
  <c r="I88" i="1" s="1"/>
  <c r="I53" i="17"/>
  <c r="K53" i="17"/>
  <c r="O53" i="17"/>
  <c r="O51" i="17" s="1"/>
  <c r="Q53" i="17"/>
  <c r="V53" i="17"/>
  <c r="AE55" i="17"/>
  <c r="F50" i="1" s="1"/>
  <c r="G9" i="16"/>
  <c r="I9" i="16"/>
  <c r="K9" i="16"/>
  <c r="O9" i="16"/>
  <c r="Q9" i="16"/>
  <c r="V9" i="16"/>
  <c r="G10" i="16"/>
  <c r="M10" i="16"/>
  <c r="I10" i="16"/>
  <c r="K10" i="16"/>
  <c r="O10" i="16"/>
  <c r="Q10" i="16"/>
  <c r="V10" i="16"/>
  <c r="G11" i="16"/>
  <c r="I11" i="16"/>
  <c r="K11" i="16"/>
  <c r="O11" i="16"/>
  <c r="Q11" i="16"/>
  <c r="V11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/>
  <c r="I15" i="16"/>
  <c r="K15" i="16"/>
  <c r="O15" i="16"/>
  <c r="Q15" i="16"/>
  <c r="V15" i="16"/>
  <c r="G16" i="16"/>
  <c r="M16" i="16" s="1"/>
  <c r="I16" i="16"/>
  <c r="K16" i="16"/>
  <c r="O16" i="16"/>
  <c r="O8" i="16" s="1"/>
  <c r="Q16" i="16"/>
  <c r="V16" i="16"/>
  <c r="G18" i="16"/>
  <c r="M18" i="16" s="1"/>
  <c r="I18" i="16"/>
  <c r="K18" i="16"/>
  <c r="O18" i="16"/>
  <c r="Q18" i="16"/>
  <c r="Q8" i="16" s="1"/>
  <c r="V18" i="16"/>
  <c r="G19" i="16"/>
  <c r="M19" i="16"/>
  <c r="I19" i="16"/>
  <c r="K19" i="16"/>
  <c r="O19" i="16"/>
  <c r="Q19" i="16"/>
  <c r="V19" i="16"/>
  <c r="V8" i="16" s="1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/>
  <c r="I38" i="16"/>
  <c r="K38" i="16"/>
  <c r="O38" i="16"/>
  <c r="Q38" i="16"/>
  <c r="V38" i="16"/>
  <c r="G39" i="16"/>
  <c r="M39" i="16" s="1"/>
  <c r="I39" i="16"/>
  <c r="I8" i="16" s="1"/>
  <c r="K39" i="16"/>
  <c r="O39" i="16"/>
  <c r="Q39" i="16"/>
  <c r="V39" i="16"/>
  <c r="G40" i="16"/>
  <c r="M40" i="16" s="1"/>
  <c r="I40" i="16"/>
  <c r="K40" i="16"/>
  <c r="K8" i="16" s="1"/>
  <c r="O40" i="16"/>
  <c r="Q40" i="16"/>
  <c r="V40" i="16"/>
  <c r="G41" i="16"/>
  <c r="M41" i="16" s="1"/>
  <c r="I41" i="16"/>
  <c r="K41" i="16"/>
  <c r="O41" i="16"/>
  <c r="Q41" i="16"/>
  <c r="V41" i="16"/>
  <c r="G42" i="16"/>
  <c r="M42" i="16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/>
  <c r="I70" i="16"/>
  <c r="K70" i="16"/>
  <c r="O70" i="16"/>
  <c r="Q70" i="16"/>
  <c r="V70" i="16"/>
  <c r="AE72" i="16"/>
  <c r="F48" i="1" s="1"/>
  <c r="BA10" i="15"/>
  <c r="G9" i="15"/>
  <c r="I9" i="15"/>
  <c r="K9" i="15"/>
  <c r="O9" i="15"/>
  <c r="O8" i="15" s="1"/>
  <c r="Q9" i="15"/>
  <c r="V9" i="15"/>
  <c r="G11" i="15"/>
  <c r="M11" i="15" s="1"/>
  <c r="I11" i="15"/>
  <c r="K11" i="15"/>
  <c r="O11" i="15"/>
  <c r="Q11" i="15"/>
  <c r="Q8" i="15" s="1"/>
  <c r="V11" i="15"/>
  <c r="G12" i="15"/>
  <c r="M12" i="15" s="1"/>
  <c r="I12" i="15"/>
  <c r="I8" i="15" s="1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V8" i="15" s="1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20" i="15"/>
  <c r="M20" i="15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4" i="15"/>
  <c r="M24" i="15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V23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0" i="15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Q29" i="15" s="1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3" i="15"/>
  <c r="M43" i="15"/>
  <c r="I43" i="15"/>
  <c r="I42" i="15"/>
  <c r="K43" i="15"/>
  <c r="O43" i="15"/>
  <c r="Q43" i="15"/>
  <c r="V43" i="15"/>
  <c r="G44" i="15"/>
  <c r="M44" i="15"/>
  <c r="I44" i="15"/>
  <c r="K44" i="15"/>
  <c r="O44" i="15"/>
  <c r="Q44" i="15"/>
  <c r="V44" i="15"/>
  <c r="G45" i="15"/>
  <c r="M45" i="15" s="1"/>
  <c r="M42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K42" i="15"/>
  <c r="O48" i="15"/>
  <c r="Q48" i="15"/>
  <c r="V48" i="15"/>
  <c r="AE50" i="15"/>
  <c r="F46" i="1" s="1"/>
  <c r="BA603" i="14"/>
  <c r="BA561" i="14"/>
  <c r="BA557" i="14"/>
  <c r="BA552" i="14"/>
  <c r="BA436" i="14"/>
  <c r="BA427" i="14"/>
  <c r="BA420" i="14"/>
  <c r="BA417" i="14"/>
  <c r="BA414" i="14"/>
  <c r="BA399" i="14"/>
  <c r="BA395" i="14"/>
  <c r="BA338" i="14"/>
  <c r="BA328" i="14"/>
  <c r="BA324" i="14"/>
  <c r="BA177" i="14"/>
  <c r="BA174" i="14"/>
  <c r="BA77" i="14"/>
  <c r="BA74" i="14"/>
  <c r="BA69" i="14"/>
  <c r="BA38" i="14"/>
  <c r="BA34" i="14"/>
  <c r="BA25" i="14"/>
  <c r="BA18" i="14"/>
  <c r="BA17" i="14"/>
  <c r="BA16" i="14"/>
  <c r="G9" i="14"/>
  <c r="M9" i="14" s="1"/>
  <c r="I9" i="14"/>
  <c r="K9" i="14"/>
  <c r="O9" i="14"/>
  <c r="Q9" i="14"/>
  <c r="V9" i="14"/>
  <c r="V8" i="14" s="1"/>
  <c r="G11" i="14"/>
  <c r="I11" i="14"/>
  <c r="I8" i="14" s="1"/>
  <c r="K11" i="14"/>
  <c r="O11" i="14"/>
  <c r="Q11" i="14"/>
  <c r="V11" i="14"/>
  <c r="G14" i="14"/>
  <c r="M14" i="14"/>
  <c r="I14" i="14"/>
  <c r="K14" i="14"/>
  <c r="K13" i="14" s="1"/>
  <c r="O14" i="14"/>
  <c r="Q14" i="14"/>
  <c r="V14" i="14"/>
  <c r="G22" i="14"/>
  <c r="M22" i="14"/>
  <c r="I22" i="14"/>
  <c r="K22" i="14"/>
  <c r="O22" i="14"/>
  <c r="Q22" i="14"/>
  <c r="Q13" i="14" s="1"/>
  <c r="V22" i="14"/>
  <c r="G24" i="14"/>
  <c r="M24" i="14" s="1"/>
  <c r="I24" i="14"/>
  <c r="K24" i="14"/>
  <c r="O24" i="14"/>
  <c r="O13" i="14" s="1"/>
  <c r="Q24" i="14"/>
  <c r="V24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3" i="14"/>
  <c r="M33" i="14" s="1"/>
  <c r="I33" i="14"/>
  <c r="K33" i="14"/>
  <c r="O33" i="14"/>
  <c r="Q33" i="14"/>
  <c r="V33" i="14"/>
  <c r="G37" i="14"/>
  <c r="M37" i="14" s="1"/>
  <c r="I37" i="14"/>
  <c r="I13" i="14" s="1"/>
  <c r="K37" i="14"/>
  <c r="O37" i="14"/>
  <c r="Q37" i="14"/>
  <c r="V37" i="14"/>
  <c r="G42" i="14"/>
  <c r="M42" i="14" s="1"/>
  <c r="I42" i="14"/>
  <c r="K42" i="14"/>
  <c r="O42" i="14"/>
  <c r="Q42" i="14"/>
  <c r="V42" i="14"/>
  <c r="G46" i="14"/>
  <c r="M46" i="14" s="1"/>
  <c r="I46" i="14"/>
  <c r="K46" i="14"/>
  <c r="O46" i="14"/>
  <c r="Q46" i="14"/>
  <c r="V46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2" i="14"/>
  <c r="M62" i="14" s="1"/>
  <c r="I62" i="14"/>
  <c r="K62" i="14"/>
  <c r="O62" i="14"/>
  <c r="Q62" i="14"/>
  <c r="Q61" i="14" s="1"/>
  <c r="V62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1" i="14"/>
  <c r="M71" i="14" s="1"/>
  <c r="I71" i="14"/>
  <c r="I61" i="14" s="1"/>
  <c r="K71" i="14"/>
  <c r="O71" i="14"/>
  <c r="Q71" i="14"/>
  <c r="V71" i="14"/>
  <c r="G73" i="14"/>
  <c r="M73" i="14" s="1"/>
  <c r="I73" i="14"/>
  <c r="K73" i="14"/>
  <c r="O73" i="14"/>
  <c r="Q73" i="14"/>
  <c r="V73" i="14"/>
  <c r="G76" i="14"/>
  <c r="M76" i="14" s="1"/>
  <c r="I76" i="14"/>
  <c r="K76" i="14"/>
  <c r="O76" i="14"/>
  <c r="Q76" i="14"/>
  <c r="V76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92" i="14"/>
  <c r="M92" i="14" s="1"/>
  <c r="I92" i="14"/>
  <c r="K92" i="14"/>
  <c r="O92" i="14"/>
  <c r="Q92" i="14"/>
  <c r="V92" i="14"/>
  <c r="G94" i="14"/>
  <c r="M94" i="14"/>
  <c r="I94" i="14"/>
  <c r="K94" i="14"/>
  <c r="O94" i="14"/>
  <c r="Q94" i="14"/>
  <c r="V94" i="14"/>
  <c r="G97" i="14"/>
  <c r="M97" i="14" s="1"/>
  <c r="I97" i="14"/>
  <c r="K97" i="14"/>
  <c r="O97" i="14"/>
  <c r="Q97" i="14"/>
  <c r="V97" i="14"/>
  <c r="G104" i="14"/>
  <c r="M104" i="14" s="1"/>
  <c r="I104" i="14"/>
  <c r="K104" i="14"/>
  <c r="O104" i="14"/>
  <c r="Q104" i="14"/>
  <c r="V104" i="14"/>
  <c r="G107" i="14"/>
  <c r="I107" i="14"/>
  <c r="K107" i="14"/>
  <c r="O107" i="14"/>
  <c r="Q107" i="14"/>
  <c r="V107" i="14"/>
  <c r="G116" i="14"/>
  <c r="M116" i="14"/>
  <c r="I116" i="14"/>
  <c r="K116" i="14"/>
  <c r="O116" i="14"/>
  <c r="Q116" i="14"/>
  <c r="V116" i="14"/>
  <c r="G122" i="14"/>
  <c r="M122" i="14" s="1"/>
  <c r="I122" i="14"/>
  <c r="K122" i="14"/>
  <c r="O122" i="14"/>
  <c r="Q122" i="14"/>
  <c r="V122" i="14"/>
  <c r="G124" i="14"/>
  <c r="M124" i="14" s="1"/>
  <c r="I124" i="14"/>
  <c r="K124" i="14"/>
  <c r="O124" i="14"/>
  <c r="O106" i="14" s="1"/>
  <c r="Q124" i="14"/>
  <c r="V124" i="14"/>
  <c r="G126" i="14"/>
  <c r="M126" i="14" s="1"/>
  <c r="I126" i="14"/>
  <c r="K126" i="14"/>
  <c r="O126" i="14"/>
  <c r="Q126" i="14"/>
  <c r="V126" i="14"/>
  <c r="G129" i="14"/>
  <c r="I129" i="14"/>
  <c r="K129" i="14"/>
  <c r="O129" i="14"/>
  <c r="Q129" i="14"/>
  <c r="V129" i="14"/>
  <c r="G131" i="14"/>
  <c r="M131" i="14"/>
  <c r="I131" i="14"/>
  <c r="K131" i="14"/>
  <c r="O131" i="14"/>
  <c r="Q131" i="14"/>
  <c r="V131" i="14"/>
  <c r="V106" i="14"/>
  <c r="G139" i="14"/>
  <c r="M139" i="14"/>
  <c r="I139" i="14"/>
  <c r="K139" i="14"/>
  <c r="O139" i="14"/>
  <c r="Q139" i="14"/>
  <c r="V139" i="14"/>
  <c r="G143" i="14"/>
  <c r="M143" i="14" s="1"/>
  <c r="I143" i="14"/>
  <c r="I106" i="14" s="1"/>
  <c r="K143" i="14"/>
  <c r="O143" i="14"/>
  <c r="Q143" i="14"/>
  <c r="V143" i="14"/>
  <c r="G151" i="14"/>
  <c r="M151" i="14" s="1"/>
  <c r="I151" i="14"/>
  <c r="K151" i="14"/>
  <c r="O151" i="14"/>
  <c r="Q151" i="14"/>
  <c r="V151" i="14"/>
  <c r="G154" i="14"/>
  <c r="I154" i="14"/>
  <c r="K154" i="14"/>
  <c r="O154" i="14"/>
  <c r="Q154" i="14"/>
  <c r="V154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M162" i="14" s="1"/>
  <c r="I162" i="14"/>
  <c r="I153" i="14"/>
  <c r="K162" i="14"/>
  <c r="O162" i="14"/>
  <c r="Q162" i="14"/>
  <c r="V162" i="14"/>
  <c r="G167" i="14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3" i="14"/>
  <c r="M173" i="14" s="1"/>
  <c r="I173" i="14"/>
  <c r="K173" i="14"/>
  <c r="O173" i="14"/>
  <c r="Q173" i="14"/>
  <c r="Q153" i="14" s="1"/>
  <c r="V173" i="14"/>
  <c r="G176" i="14"/>
  <c r="I176" i="14"/>
  <c r="K176" i="14"/>
  <c r="O176" i="14"/>
  <c r="Q176" i="14"/>
  <c r="V176" i="14"/>
  <c r="G180" i="14"/>
  <c r="M180" i="14"/>
  <c r="I180" i="14"/>
  <c r="K180" i="14"/>
  <c r="O180" i="14"/>
  <c r="Q180" i="14"/>
  <c r="V180" i="14"/>
  <c r="G182" i="14"/>
  <c r="M182" i="14" s="1"/>
  <c r="I182" i="14"/>
  <c r="I179" i="14"/>
  <c r="K182" i="14"/>
  <c r="O182" i="14"/>
  <c r="Q182" i="14"/>
  <c r="V182" i="14"/>
  <c r="G188" i="14"/>
  <c r="M188" i="14" s="1"/>
  <c r="I188" i="14"/>
  <c r="K188" i="14"/>
  <c r="O188" i="14"/>
  <c r="Q188" i="14"/>
  <c r="V188" i="14"/>
  <c r="V179" i="14"/>
  <c r="G190" i="14"/>
  <c r="M190" i="14" s="1"/>
  <c r="I190" i="14"/>
  <c r="K190" i="14"/>
  <c r="O190" i="14"/>
  <c r="Q190" i="14"/>
  <c r="V190" i="14"/>
  <c r="G199" i="14"/>
  <c r="M199" i="14" s="1"/>
  <c r="I199" i="14"/>
  <c r="K199" i="14"/>
  <c r="O199" i="14"/>
  <c r="Q199" i="14"/>
  <c r="V199" i="14"/>
  <c r="G201" i="14"/>
  <c r="M201" i="14" s="1"/>
  <c r="I201" i="14"/>
  <c r="K201" i="14"/>
  <c r="K198" i="14" s="1"/>
  <c r="O201" i="14"/>
  <c r="Q201" i="14"/>
  <c r="V201" i="14"/>
  <c r="G203" i="14"/>
  <c r="M203" i="14" s="1"/>
  <c r="I203" i="14"/>
  <c r="K203" i="14"/>
  <c r="O203" i="14"/>
  <c r="Q203" i="14"/>
  <c r="V203" i="14"/>
  <c r="G206" i="14"/>
  <c r="M206" i="14" s="1"/>
  <c r="I206" i="14"/>
  <c r="K206" i="14"/>
  <c r="O206" i="14"/>
  <c r="Q206" i="14"/>
  <c r="V206" i="14"/>
  <c r="G208" i="14"/>
  <c r="I208" i="14"/>
  <c r="K208" i="14"/>
  <c r="O208" i="14"/>
  <c r="Q208" i="14"/>
  <c r="V208" i="14"/>
  <c r="G217" i="14"/>
  <c r="M217" i="14"/>
  <c r="I217" i="14"/>
  <c r="K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5" i="14"/>
  <c r="M225" i="14"/>
  <c r="I225" i="14"/>
  <c r="K225" i="14"/>
  <c r="O225" i="14"/>
  <c r="Q225" i="14"/>
  <c r="V225" i="14"/>
  <c r="G227" i="14"/>
  <c r="M227" i="14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2" i="14"/>
  <c r="M232" i="14" s="1"/>
  <c r="I232" i="14"/>
  <c r="K232" i="14"/>
  <c r="O232" i="14"/>
  <c r="Q232" i="14"/>
  <c r="V232" i="14"/>
  <c r="G235" i="14"/>
  <c r="M235" i="14" s="1"/>
  <c r="I235" i="14"/>
  <c r="K235" i="14"/>
  <c r="O235" i="14"/>
  <c r="Q235" i="14"/>
  <c r="V235" i="14"/>
  <c r="V216" i="14" s="1"/>
  <c r="G237" i="14"/>
  <c r="M237" i="14" s="1"/>
  <c r="I237" i="14"/>
  <c r="K237" i="14"/>
  <c r="O237" i="14"/>
  <c r="Q237" i="14"/>
  <c r="V237" i="14"/>
  <c r="G239" i="14"/>
  <c r="I239" i="14"/>
  <c r="K239" i="14"/>
  <c r="O239" i="14"/>
  <c r="Q239" i="14"/>
  <c r="V239" i="14"/>
  <c r="G241" i="14"/>
  <c r="M241" i="14" s="1"/>
  <c r="I241" i="14"/>
  <c r="K241" i="14"/>
  <c r="O241" i="14"/>
  <c r="Q241" i="14"/>
  <c r="V241" i="14"/>
  <c r="G243" i="14"/>
  <c r="M243" i="14" s="1"/>
  <c r="I243" i="14"/>
  <c r="K243" i="14"/>
  <c r="O243" i="14"/>
  <c r="Q243" i="14"/>
  <c r="V243" i="14"/>
  <c r="G245" i="14"/>
  <c r="M245" i="14" s="1"/>
  <c r="I245" i="14"/>
  <c r="K245" i="14"/>
  <c r="O245" i="14"/>
  <c r="Q245" i="14"/>
  <c r="V245" i="14"/>
  <c r="G247" i="14"/>
  <c r="M247" i="14" s="1"/>
  <c r="I247" i="14"/>
  <c r="K247" i="14"/>
  <c r="O247" i="14"/>
  <c r="Q247" i="14"/>
  <c r="V247" i="14"/>
  <c r="G249" i="14"/>
  <c r="M249" i="14"/>
  <c r="I249" i="14"/>
  <c r="K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M253" i="14"/>
  <c r="I253" i="14"/>
  <c r="K253" i="14"/>
  <c r="O253" i="14"/>
  <c r="Q253" i="14"/>
  <c r="V253" i="14"/>
  <c r="G255" i="14"/>
  <c r="M255" i="14" s="1"/>
  <c r="I255" i="14"/>
  <c r="K255" i="14"/>
  <c r="O255" i="14"/>
  <c r="Q255" i="14"/>
  <c r="V255" i="14"/>
  <c r="G257" i="14"/>
  <c r="M257" i="14"/>
  <c r="I257" i="14"/>
  <c r="K257" i="14"/>
  <c r="O257" i="14"/>
  <c r="Q257" i="14"/>
  <c r="V257" i="14"/>
  <c r="G259" i="14"/>
  <c r="M259" i="14" s="1"/>
  <c r="I259" i="14"/>
  <c r="K259" i="14"/>
  <c r="O259" i="14"/>
  <c r="Q259" i="14"/>
  <c r="V259" i="14"/>
  <c r="G261" i="14"/>
  <c r="M261" i="14"/>
  <c r="I261" i="14"/>
  <c r="K261" i="14"/>
  <c r="O261" i="14"/>
  <c r="Q261" i="14"/>
  <c r="V261" i="14"/>
  <c r="G263" i="14"/>
  <c r="M263" i="14" s="1"/>
  <c r="I263" i="14"/>
  <c r="K263" i="14"/>
  <c r="O263" i="14"/>
  <c r="Q263" i="14"/>
  <c r="V263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0" i="14"/>
  <c r="M270" i="14" s="1"/>
  <c r="I270" i="14"/>
  <c r="K270" i="14"/>
  <c r="O270" i="14"/>
  <c r="Q270" i="14"/>
  <c r="V270" i="14"/>
  <c r="G272" i="14"/>
  <c r="M272" i="14" s="1"/>
  <c r="I272" i="14"/>
  <c r="K272" i="14"/>
  <c r="O272" i="14"/>
  <c r="Q272" i="14"/>
  <c r="V272" i="14"/>
  <c r="G274" i="14"/>
  <c r="M274" i="14"/>
  <c r="I274" i="14"/>
  <c r="K274" i="14"/>
  <c r="O274" i="14"/>
  <c r="Q274" i="14"/>
  <c r="V274" i="14"/>
  <c r="G276" i="14"/>
  <c r="M276" i="14" s="1"/>
  <c r="I276" i="14"/>
  <c r="K276" i="14"/>
  <c r="O276" i="14"/>
  <c r="Q276" i="14"/>
  <c r="V276" i="14"/>
  <c r="G279" i="14"/>
  <c r="M279" i="14" s="1"/>
  <c r="I279" i="14"/>
  <c r="K279" i="14"/>
  <c r="O279" i="14"/>
  <c r="Q279" i="14"/>
  <c r="V279" i="14"/>
  <c r="G281" i="14"/>
  <c r="M281" i="14" s="1"/>
  <c r="I281" i="14"/>
  <c r="K281" i="14"/>
  <c r="O281" i="14"/>
  <c r="Q281" i="14"/>
  <c r="V281" i="14"/>
  <c r="G284" i="14"/>
  <c r="M284" i="14"/>
  <c r="I284" i="14"/>
  <c r="K284" i="14"/>
  <c r="O284" i="14"/>
  <c r="Q284" i="14"/>
  <c r="V284" i="14"/>
  <c r="G287" i="14"/>
  <c r="G286" i="14" s="1"/>
  <c r="I287" i="14"/>
  <c r="I286" i="14" s="1"/>
  <c r="K287" i="14"/>
  <c r="K286" i="14" s="1"/>
  <c r="O287" i="14"/>
  <c r="O286" i="14" s="1"/>
  <c r="Q287" i="14"/>
  <c r="Q286" i="14" s="1"/>
  <c r="V287" i="14"/>
  <c r="V286" i="14" s="1"/>
  <c r="G289" i="14"/>
  <c r="M289" i="14" s="1"/>
  <c r="I289" i="14"/>
  <c r="K289" i="14"/>
  <c r="O289" i="14"/>
  <c r="Q289" i="14"/>
  <c r="V289" i="14"/>
  <c r="G292" i="14"/>
  <c r="M292" i="14" s="1"/>
  <c r="I292" i="14"/>
  <c r="K292" i="14"/>
  <c r="O292" i="14"/>
  <c r="Q292" i="14"/>
  <c r="V292" i="14"/>
  <c r="G295" i="14"/>
  <c r="M295" i="14" s="1"/>
  <c r="I295" i="14"/>
  <c r="K295" i="14"/>
  <c r="O295" i="14"/>
  <c r="Q295" i="14"/>
  <c r="V295" i="14"/>
  <c r="G297" i="14"/>
  <c r="M297" i="14" s="1"/>
  <c r="I297" i="14"/>
  <c r="K297" i="14"/>
  <c r="O297" i="14"/>
  <c r="Q297" i="14"/>
  <c r="V297" i="14"/>
  <c r="G300" i="14"/>
  <c r="M300" i="14" s="1"/>
  <c r="I300" i="14"/>
  <c r="K300" i="14"/>
  <c r="O300" i="14"/>
  <c r="Q300" i="14"/>
  <c r="V300" i="14"/>
  <c r="G302" i="14"/>
  <c r="M302" i="14" s="1"/>
  <c r="I302" i="14"/>
  <c r="K302" i="14"/>
  <c r="O302" i="14"/>
  <c r="Q302" i="14"/>
  <c r="V302" i="14"/>
  <c r="G304" i="14"/>
  <c r="I304" i="14"/>
  <c r="K304" i="14"/>
  <c r="O304" i="14"/>
  <c r="Q304" i="14"/>
  <c r="V304" i="14"/>
  <c r="G310" i="14"/>
  <c r="I310" i="14"/>
  <c r="K310" i="14"/>
  <c r="O310" i="14"/>
  <c r="Q310" i="14"/>
  <c r="V310" i="14"/>
  <c r="G312" i="14"/>
  <c r="I312" i="14"/>
  <c r="K312" i="14"/>
  <c r="O312" i="14"/>
  <c r="Q312" i="14"/>
  <c r="V312" i="14"/>
  <c r="G315" i="14"/>
  <c r="M315" i="14" s="1"/>
  <c r="I315" i="14"/>
  <c r="K315" i="14"/>
  <c r="O315" i="14"/>
  <c r="Q315" i="14"/>
  <c r="V315" i="14"/>
  <c r="G317" i="14"/>
  <c r="M317" i="14" s="1"/>
  <c r="I317" i="14"/>
  <c r="K317" i="14"/>
  <c r="O317" i="14"/>
  <c r="Q317" i="14"/>
  <c r="V317" i="14"/>
  <c r="G320" i="14"/>
  <c r="M320" i="14"/>
  <c r="I320" i="14"/>
  <c r="K320" i="14"/>
  <c r="O320" i="14"/>
  <c r="Q320" i="14"/>
  <c r="V320" i="14"/>
  <c r="G322" i="14"/>
  <c r="M322" i="14" s="1"/>
  <c r="I322" i="14"/>
  <c r="K322" i="14"/>
  <c r="O322" i="14"/>
  <c r="Q322" i="14"/>
  <c r="V322" i="14"/>
  <c r="G327" i="14"/>
  <c r="M327" i="14" s="1"/>
  <c r="I327" i="14"/>
  <c r="K327" i="14"/>
  <c r="O327" i="14"/>
  <c r="Q327" i="14"/>
  <c r="V327" i="14"/>
  <c r="G336" i="14"/>
  <c r="I336" i="14"/>
  <c r="K336" i="14"/>
  <c r="O336" i="14"/>
  <c r="Q336" i="14"/>
  <c r="V336" i="14"/>
  <c r="G348" i="14"/>
  <c r="M348" i="14" s="1"/>
  <c r="I348" i="14"/>
  <c r="K348" i="14"/>
  <c r="O348" i="14"/>
  <c r="Q348" i="14"/>
  <c r="V348" i="14"/>
  <c r="G350" i="14"/>
  <c r="M350" i="14" s="1"/>
  <c r="I350" i="14"/>
  <c r="K350" i="14"/>
  <c r="O350" i="14"/>
  <c r="Q350" i="14"/>
  <c r="V350" i="14"/>
  <c r="G352" i="14"/>
  <c r="M352" i="14"/>
  <c r="I352" i="14"/>
  <c r="K352" i="14"/>
  <c r="O352" i="14"/>
  <c r="Q352" i="14"/>
  <c r="V352" i="14"/>
  <c r="G354" i="14"/>
  <c r="M354" i="14" s="1"/>
  <c r="I354" i="14"/>
  <c r="K354" i="14"/>
  <c r="O354" i="14"/>
  <c r="Q354" i="14"/>
  <c r="V354" i="14"/>
  <c r="G356" i="14"/>
  <c r="M356" i="14" s="1"/>
  <c r="I356" i="14"/>
  <c r="K356" i="14"/>
  <c r="O356" i="14"/>
  <c r="Q356" i="14"/>
  <c r="V356" i="14"/>
  <c r="G358" i="14"/>
  <c r="M358" i="14" s="1"/>
  <c r="I358" i="14"/>
  <c r="K358" i="14"/>
  <c r="O358" i="14"/>
  <c r="Q358" i="14"/>
  <c r="V358" i="14"/>
  <c r="G362" i="14"/>
  <c r="M362" i="14" s="1"/>
  <c r="I362" i="14"/>
  <c r="K362" i="14"/>
  <c r="O362" i="14"/>
  <c r="Q362" i="14"/>
  <c r="V362" i="14"/>
  <c r="G364" i="14"/>
  <c r="M364" i="14"/>
  <c r="I364" i="14"/>
  <c r="K364" i="14"/>
  <c r="O364" i="14"/>
  <c r="Q364" i="14"/>
  <c r="V364" i="14"/>
  <c r="G366" i="14"/>
  <c r="M366" i="14"/>
  <c r="I366" i="14"/>
  <c r="K366" i="14"/>
  <c r="O366" i="14"/>
  <c r="Q366" i="14"/>
  <c r="V366" i="14"/>
  <c r="G369" i="14"/>
  <c r="M369" i="14" s="1"/>
  <c r="I369" i="14"/>
  <c r="K369" i="14"/>
  <c r="O369" i="14"/>
  <c r="Q369" i="14"/>
  <c r="V369" i="14"/>
  <c r="G371" i="14"/>
  <c r="M371" i="14" s="1"/>
  <c r="I371" i="14"/>
  <c r="K371" i="14"/>
  <c r="O371" i="14"/>
  <c r="Q371" i="14"/>
  <c r="V371" i="14"/>
  <c r="G373" i="14"/>
  <c r="I373" i="14"/>
  <c r="K373" i="14"/>
  <c r="O373" i="14"/>
  <c r="Q373" i="14"/>
  <c r="V373" i="14"/>
  <c r="G377" i="14"/>
  <c r="M377" i="14" s="1"/>
  <c r="I377" i="14"/>
  <c r="K377" i="14"/>
  <c r="O377" i="14"/>
  <c r="Q377" i="14"/>
  <c r="V377" i="14"/>
  <c r="G379" i="14"/>
  <c r="I379" i="14"/>
  <c r="K379" i="14"/>
  <c r="O379" i="14"/>
  <c r="Q379" i="14"/>
  <c r="V379" i="14"/>
  <c r="G381" i="14"/>
  <c r="M381" i="14"/>
  <c r="I381" i="14"/>
  <c r="K381" i="14"/>
  <c r="O381" i="14"/>
  <c r="Q381" i="14"/>
  <c r="V381" i="14"/>
  <c r="G383" i="14"/>
  <c r="M383" i="14" s="1"/>
  <c r="I383" i="14"/>
  <c r="K383" i="14"/>
  <c r="O383" i="14"/>
  <c r="Q383" i="14"/>
  <c r="V383" i="14"/>
  <c r="G385" i="14"/>
  <c r="M385" i="14" s="1"/>
  <c r="I385" i="14"/>
  <c r="K385" i="14"/>
  <c r="O385" i="14"/>
  <c r="Q385" i="14"/>
  <c r="V385" i="14"/>
  <c r="G389" i="14"/>
  <c r="M389" i="14"/>
  <c r="I389" i="14"/>
  <c r="K389" i="14"/>
  <c r="O389" i="14"/>
  <c r="Q389" i="14"/>
  <c r="V389" i="14"/>
  <c r="G391" i="14"/>
  <c r="M391" i="14" s="1"/>
  <c r="I391" i="14"/>
  <c r="K391" i="14"/>
  <c r="O391" i="14"/>
  <c r="Q391" i="14"/>
  <c r="V391" i="14"/>
  <c r="G394" i="14"/>
  <c r="M394" i="14" s="1"/>
  <c r="I394" i="14"/>
  <c r="K394" i="14"/>
  <c r="O394" i="14"/>
  <c r="Q394" i="14"/>
  <c r="V394" i="14"/>
  <c r="G398" i="14"/>
  <c r="M398" i="14" s="1"/>
  <c r="I398" i="14"/>
  <c r="K398" i="14"/>
  <c r="O398" i="14"/>
  <c r="Q398" i="14"/>
  <c r="V398" i="14"/>
  <c r="G401" i="14"/>
  <c r="M401" i="14" s="1"/>
  <c r="I401" i="14"/>
  <c r="K401" i="14"/>
  <c r="O401" i="14"/>
  <c r="Q401" i="14"/>
  <c r="V401" i="14"/>
  <c r="G403" i="14"/>
  <c r="I403" i="14"/>
  <c r="K403" i="14"/>
  <c r="O403" i="14"/>
  <c r="Q403" i="14"/>
  <c r="V403" i="14"/>
  <c r="G408" i="14"/>
  <c r="M408" i="14" s="1"/>
  <c r="I408" i="14"/>
  <c r="K408" i="14"/>
  <c r="O408" i="14"/>
  <c r="Q408" i="14"/>
  <c r="V408" i="14"/>
  <c r="G411" i="14"/>
  <c r="M411" i="14" s="1"/>
  <c r="I411" i="14"/>
  <c r="K411" i="14"/>
  <c r="O411" i="14"/>
  <c r="Q411" i="14"/>
  <c r="V411" i="14"/>
  <c r="G413" i="14"/>
  <c r="M413" i="14" s="1"/>
  <c r="I413" i="14"/>
  <c r="K413" i="14"/>
  <c r="O413" i="14"/>
  <c r="Q413" i="14"/>
  <c r="V413" i="14"/>
  <c r="G416" i="14"/>
  <c r="M416" i="14" s="1"/>
  <c r="I416" i="14"/>
  <c r="K416" i="14"/>
  <c r="O416" i="14"/>
  <c r="Q416" i="14"/>
  <c r="V416" i="14"/>
  <c r="G419" i="14"/>
  <c r="M419" i="14" s="1"/>
  <c r="I419" i="14"/>
  <c r="K419" i="14"/>
  <c r="O419" i="14"/>
  <c r="Q419" i="14"/>
  <c r="V419" i="14"/>
  <c r="G422" i="14"/>
  <c r="M422" i="14" s="1"/>
  <c r="I422" i="14"/>
  <c r="K422" i="14"/>
  <c r="O422" i="14"/>
  <c r="Q422" i="14"/>
  <c r="V422" i="14"/>
  <c r="G426" i="14"/>
  <c r="M426" i="14" s="1"/>
  <c r="I426" i="14"/>
  <c r="K426" i="14"/>
  <c r="O426" i="14"/>
  <c r="Q426" i="14"/>
  <c r="V426" i="14"/>
  <c r="G429" i="14"/>
  <c r="M429" i="14" s="1"/>
  <c r="I429" i="14"/>
  <c r="K429" i="14"/>
  <c r="O429" i="14"/>
  <c r="Q429" i="14"/>
  <c r="V429" i="14"/>
  <c r="G432" i="14"/>
  <c r="M432" i="14" s="1"/>
  <c r="I432" i="14"/>
  <c r="K432" i="14"/>
  <c r="O432" i="14"/>
  <c r="Q432" i="14"/>
  <c r="V432" i="14"/>
  <c r="G435" i="14"/>
  <c r="M435" i="14" s="1"/>
  <c r="I435" i="14"/>
  <c r="K435" i="14"/>
  <c r="O435" i="14"/>
  <c r="Q435" i="14"/>
  <c r="V435" i="14"/>
  <c r="G438" i="14"/>
  <c r="M438" i="14" s="1"/>
  <c r="I438" i="14"/>
  <c r="K438" i="14"/>
  <c r="O438" i="14"/>
  <c r="Q438" i="14"/>
  <c r="V438" i="14"/>
  <c r="G440" i="14"/>
  <c r="M440" i="14" s="1"/>
  <c r="I440" i="14"/>
  <c r="K440" i="14"/>
  <c r="O440" i="14"/>
  <c r="Q440" i="14"/>
  <c r="V440" i="14"/>
  <c r="G442" i="14"/>
  <c r="M442" i="14" s="1"/>
  <c r="I442" i="14"/>
  <c r="K442" i="14"/>
  <c r="O442" i="14"/>
  <c r="Q442" i="14"/>
  <c r="V442" i="14"/>
  <c r="G445" i="14"/>
  <c r="M445" i="14" s="1"/>
  <c r="I445" i="14"/>
  <c r="K445" i="14"/>
  <c r="O445" i="14"/>
  <c r="Q445" i="14"/>
  <c r="V445" i="14"/>
  <c r="G449" i="14"/>
  <c r="M449" i="14" s="1"/>
  <c r="I449" i="14"/>
  <c r="K449" i="14"/>
  <c r="O449" i="14"/>
  <c r="Q449" i="14"/>
  <c r="V449" i="14"/>
  <c r="G451" i="14"/>
  <c r="M451" i="14" s="1"/>
  <c r="I451" i="14"/>
  <c r="K451" i="14"/>
  <c r="O451" i="14"/>
  <c r="Q451" i="14"/>
  <c r="V451" i="14"/>
  <c r="G453" i="14"/>
  <c r="I453" i="14"/>
  <c r="K453" i="14"/>
  <c r="M453" i="14"/>
  <c r="O453" i="14"/>
  <c r="Q453" i="14"/>
  <c r="V453" i="14"/>
  <c r="G457" i="14"/>
  <c r="M457" i="14" s="1"/>
  <c r="I457" i="14"/>
  <c r="K457" i="14"/>
  <c r="O457" i="14"/>
  <c r="Q457" i="14"/>
  <c r="V457" i="14"/>
  <c r="G459" i="14"/>
  <c r="M459" i="14" s="1"/>
  <c r="I459" i="14"/>
  <c r="K459" i="14"/>
  <c r="O459" i="14"/>
  <c r="Q459" i="14"/>
  <c r="V459" i="14"/>
  <c r="G461" i="14"/>
  <c r="M461" i="14" s="1"/>
  <c r="I461" i="14"/>
  <c r="K461" i="14"/>
  <c r="O461" i="14"/>
  <c r="Q461" i="14"/>
  <c r="V461" i="14"/>
  <c r="G463" i="14"/>
  <c r="M463" i="14"/>
  <c r="I463" i="14"/>
  <c r="K463" i="14"/>
  <c r="O463" i="14"/>
  <c r="Q463" i="14"/>
  <c r="V463" i="14"/>
  <c r="G468" i="14"/>
  <c r="M468" i="14" s="1"/>
  <c r="I468" i="14"/>
  <c r="K468" i="14"/>
  <c r="O468" i="14"/>
  <c r="Q468" i="14"/>
  <c r="V468" i="14"/>
  <c r="G470" i="14"/>
  <c r="M470" i="14" s="1"/>
  <c r="I470" i="14"/>
  <c r="K470" i="14"/>
  <c r="O470" i="14"/>
  <c r="Q470" i="14"/>
  <c r="V470" i="14"/>
  <c r="G473" i="14"/>
  <c r="M473" i="14" s="1"/>
  <c r="I473" i="14"/>
  <c r="K473" i="14"/>
  <c r="O473" i="14"/>
  <c r="Q473" i="14"/>
  <c r="V473" i="14"/>
  <c r="G475" i="14"/>
  <c r="M475" i="14"/>
  <c r="I475" i="14"/>
  <c r="K475" i="14"/>
  <c r="O475" i="14"/>
  <c r="Q475" i="14"/>
  <c r="V475" i="14"/>
  <c r="G479" i="14"/>
  <c r="M479" i="14" s="1"/>
  <c r="I479" i="14"/>
  <c r="K479" i="14"/>
  <c r="O479" i="14"/>
  <c r="Q479" i="14"/>
  <c r="V479" i="14"/>
  <c r="G483" i="14"/>
  <c r="M483" i="14" s="1"/>
  <c r="I483" i="14"/>
  <c r="K483" i="14"/>
  <c r="O483" i="14"/>
  <c r="Q483" i="14"/>
  <c r="V483" i="14"/>
  <c r="G487" i="14"/>
  <c r="M487" i="14" s="1"/>
  <c r="I487" i="14"/>
  <c r="K487" i="14"/>
  <c r="O487" i="14"/>
  <c r="Q487" i="14"/>
  <c r="V487" i="14"/>
  <c r="G491" i="14"/>
  <c r="M491" i="14" s="1"/>
  <c r="I491" i="14"/>
  <c r="K491" i="14"/>
  <c r="O491" i="14"/>
  <c r="Q491" i="14"/>
  <c r="V491" i="14"/>
  <c r="G495" i="14"/>
  <c r="M495" i="14" s="1"/>
  <c r="I495" i="14"/>
  <c r="K495" i="14"/>
  <c r="O495" i="14"/>
  <c r="Q495" i="14"/>
  <c r="V495" i="14"/>
  <c r="G499" i="14"/>
  <c r="M499" i="14"/>
  <c r="I499" i="14"/>
  <c r="K499" i="14"/>
  <c r="O499" i="14"/>
  <c r="Q499" i="14"/>
  <c r="V499" i="14"/>
  <c r="G502" i="14"/>
  <c r="M502" i="14"/>
  <c r="I502" i="14"/>
  <c r="K502" i="14"/>
  <c r="O502" i="14"/>
  <c r="Q502" i="14"/>
  <c r="V502" i="14"/>
  <c r="G506" i="14"/>
  <c r="M506" i="14" s="1"/>
  <c r="I506" i="14"/>
  <c r="K506" i="14"/>
  <c r="O506" i="14"/>
  <c r="Q506" i="14"/>
  <c r="V506" i="14"/>
  <c r="G510" i="14"/>
  <c r="M510" i="14" s="1"/>
  <c r="I510" i="14"/>
  <c r="K510" i="14"/>
  <c r="O510" i="14"/>
  <c r="Q510" i="14"/>
  <c r="V510" i="14"/>
  <c r="G512" i="14"/>
  <c r="M512" i="14" s="1"/>
  <c r="I512" i="14"/>
  <c r="K512" i="14"/>
  <c r="O512" i="14"/>
  <c r="Q512" i="14"/>
  <c r="V512" i="14"/>
  <c r="G514" i="14"/>
  <c r="M514" i="14" s="1"/>
  <c r="I514" i="14"/>
  <c r="K514" i="14"/>
  <c r="O514" i="14"/>
  <c r="Q514" i="14"/>
  <c r="V514" i="14"/>
  <c r="M516" i="14"/>
  <c r="I516" i="14"/>
  <c r="K516" i="14"/>
  <c r="O516" i="14"/>
  <c r="Q516" i="14"/>
  <c r="V516" i="14"/>
  <c r="G518" i="14"/>
  <c r="I518" i="14"/>
  <c r="K518" i="14"/>
  <c r="O518" i="14"/>
  <c r="Q518" i="14"/>
  <c r="V518" i="14"/>
  <c r="G520" i="14"/>
  <c r="M520" i="14" s="1"/>
  <c r="I520" i="14"/>
  <c r="K520" i="14"/>
  <c r="O520" i="14"/>
  <c r="Q520" i="14"/>
  <c r="V520" i="14"/>
  <c r="G524" i="14"/>
  <c r="M524" i="14" s="1"/>
  <c r="I524" i="14"/>
  <c r="K524" i="14"/>
  <c r="O524" i="14"/>
  <c r="Q524" i="14"/>
  <c r="V524" i="14"/>
  <c r="G526" i="14"/>
  <c r="M526" i="14" s="1"/>
  <c r="I526" i="14"/>
  <c r="K526" i="14"/>
  <c r="O526" i="14"/>
  <c r="Q526" i="14"/>
  <c r="V526" i="14"/>
  <c r="G528" i="14"/>
  <c r="M528" i="14" s="1"/>
  <c r="I528" i="14"/>
  <c r="K528" i="14"/>
  <c r="O528" i="14"/>
  <c r="Q528" i="14"/>
  <c r="V528" i="14"/>
  <c r="G535" i="14"/>
  <c r="M535" i="14" s="1"/>
  <c r="I535" i="14"/>
  <c r="K535" i="14"/>
  <c r="O535" i="14"/>
  <c r="Q535" i="14"/>
  <c r="V535" i="14"/>
  <c r="G537" i="14"/>
  <c r="M537" i="14"/>
  <c r="I537" i="14"/>
  <c r="K537" i="14"/>
  <c r="O537" i="14"/>
  <c r="Q537" i="14"/>
  <c r="V537" i="14"/>
  <c r="G540" i="14"/>
  <c r="M540" i="14" s="1"/>
  <c r="I540" i="14"/>
  <c r="K540" i="14"/>
  <c r="O540" i="14"/>
  <c r="Q540" i="14"/>
  <c r="V540" i="14"/>
  <c r="G542" i="14"/>
  <c r="M542" i="14" s="1"/>
  <c r="I542" i="14"/>
  <c r="K542" i="14"/>
  <c r="O542" i="14"/>
  <c r="Q542" i="14"/>
  <c r="V542" i="14"/>
  <c r="G544" i="14"/>
  <c r="M544" i="14" s="1"/>
  <c r="I544" i="14"/>
  <c r="K544" i="14"/>
  <c r="O544" i="14"/>
  <c r="Q544" i="14"/>
  <c r="V544" i="14"/>
  <c r="G547" i="14"/>
  <c r="M547" i="14" s="1"/>
  <c r="I547" i="14"/>
  <c r="K547" i="14"/>
  <c r="O547" i="14"/>
  <c r="Q547" i="14"/>
  <c r="V547" i="14"/>
  <c r="G549" i="14"/>
  <c r="M549" i="14" s="1"/>
  <c r="I549" i="14"/>
  <c r="K549" i="14"/>
  <c r="O549" i="14"/>
  <c r="Q549" i="14"/>
  <c r="V549" i="14"/>
  <c r="G551" i="14"/>
  <c r="M551" i="14" s="1"/>
  <c r="I551" i="14"/>
  <c r="K551" i="14"/>
  <c r="O551" i="14"/>
  <c r="Q551" i="14"/>
  <c r="V551" i="14"/>
  <c r="G556" i="14"/>
  <c r="M556" i="14" s="1"/>
  <c r="I556" i="14"/>
  <c r="K556" i="14"/>
  <c r="O556" i="14"/>
  <c r="Q556" i="14"/>
  <c r="V556" i="14"/>
  <c r="G560" i="14"/>
  <c r="M560" i="14" s="1"/>
  <c r="I560" i="14"/>
  <c r="K560" i="14"/>
  <c r="O560" i="14"/>
  <c r="Q560" i="14"/>
  <c r="V560" i="14"/>
  <c r="G567" i="14"/>
  <c r="I567" i="14"/>
  <c r="K567" i="14"/>
  <c r="O567" i="14"/>
  <c r="Q567" i="14"/>
  <c r="V567" i="14"/>
  <c r="G569" i="14"/>
  <c r="I569" i="14"/>
  <c r="K569" i="14"/>
  <c r="O569" i="14"/>
  <c r="Q569" i="14"/>
  <c r="V569" i="14"/>
  <c r="G574" i="14"/>
  <c r="M574" i="14" s="1"/>
  <c r="I574" i="14"/>
  <c r="K574" i="14"/>
  <c r="O574" i="14"/>
  <c r="Q574" i="14"/>
  <c r="V574" i="14"/>
  <c r="G576" i="14"/>
  <c r="I576" i="14"/>
  <c r="K576" i="14"/>
  <c r="O576" i="14"/>
  <c r="Q576" i="14"/>
  <c r="V576" i="14"/>
  <c r="G582" i="14"/>
  <c r="M582" i="14" s="1"/>
  <c r="I582" i="14"/>
  <c r="K582" i="14"/>
  <c r="O582" i="14"/>
  <c r="Q582" i="14"/>
  <c r="V582" i="14"/>
  <c r="G584" i="14"/>
  <c r="M584" i="14"/>
  <c r="I584" i="14"/>
  <c r="K584" i="14"/>
  <c r="O584" i="14"/>
  <c r="Q584" i="14"/>
  <c r="V584" i="14"/>
  <c r="G590" i="14"/>
  <c r="I590" i="14"/>
  <c r="K590" i="14"/>
  <c r="M590" i="14"/>
  <c r="O590" i="14"/>
  <c r="Q590" i="14"/>
  <c r="V590" i="14"/>
  <c r="G595" i="14"/>
  <c r="M595" i="14"/>
  <c r="I595" i="14"/>
  <c r="K595" i="14"/>
  <c r="O595" i="14"/>
  <c r="Q595" i="14"/>
  <c r="V595" i="14"/>
  <c r="G599" i="14"/>
  <c r="G594" i="14" s="1"/>
  <c r="I599" i="14"/>
  <c r="K599" i="14"/>
  <c r="O599" i="14"/>
  <c r="Q599" i="14"/>
  <c r="V599" i="14"/>
  <c r="G602" i="14"/>
  <c r="I602" i="14"/>
  <c r="K602" i="14"/>
  <c r="O602" i="14"/>
  <c r="Q602" i="14"/>
  <c r="V602" i="14"/>
  <c r="G613" i="14"/>
  <c r="M613" i="14" s="1"/>
  <c r="I613" i="14"/>
  <c r="K613" i="14"/>
  <c r="O613" i="14"/>
  <c r="O612" i="14" s="1"/>
  <c r="Q613" i="14"/>
  <c r="V613" i="14"/>
  <c r="G616" i="14"/>
  <c r="M616" i="14" s="1"/>
  <c r="I616" i="14"/>
  <c r="K616" i="14"/>
  <c r="O616" i="14"/>
  <c r="Q616" i="14"/>
  <c r="V616" i="14"/>
  <c r="V612" i="14" s="1"/>
  <c r="G619" i="14"/>
  <c r="I619" i="14"/>
  <c r="K619" i="14"/>
  <c r="K612" i="14" s="1"/>
  <c r="O619" i="14"/>
  <c r="Q619" i="14"/>
  <c r="V619" i="14"/>
  <c r="BA1000" i="13"/>
  <c r="BA809" i="13"/>
  <c r="BA805" i="13"/>
  <c r="BA799" i="13"/>
  <c r="BA796" i="13"/>
  <c r="BA782" i="13"/>
  <c r="BA770" i="13"/>
  <c r="BA712" i="13"/>
  <c r="BA706" i="13"/>
  <c r="BA704" i="13"/>
  <c r="BA667" i="13"/>
  <c r="BA656" i="13"/>
  <c r="BA644" i="13"/>
  <c r="BA638" i="13"/>
  <c r="BA623" i="13"/>
  <c r="BA578" i="13"/>
  <c r="BA562" i="13"/>
  <c r="BA543" i="13"/>
  <c r="BA536" i="13"/>
  <c r="BA529" i="13"/>
  <c r="BA522" i="13"/>
  <c r="BA518" i="13"/>
  <c r="BA511" i="13"/>
  <c r="BA508" i="13"/>
  <c r="BA505" i="13"/>
  <c r="BA501" i="13"/>
  <c r="BA497" i="13"/>
  <c r="BA440" i="13"/>
  <c r="BA437" i="13"/>
  <c r="BA387" i="13"/>
  <c r="BA381" i="13"/>
  <c r="BA378" i="13"/>
  <c r="BA357" i="13"/>
  <c r="BA239" i="13"/>
  <c r="BA226" i="13"/>
  <c r="BA162" i="13"/>
  <c r="BA148" i="13"/>
  <c r="BA143" i="13"/>
  <c r="BA136" i="13"/>
  <c r="BA127" i="13"/>
  <c r="BA123" i="13"/>
  <c r="BA119" i="13"/>
  <c r="BA114" i="13"/>
  <c r="BA110" i="13"/>
  <c r="BA102" i="13"/>
  <c r="BA101" i="13"/>
  <c r="BA100" i="13"/>
  <c r="BA88" i="13"/>
  <c r="BA87" i="13"/>
  <c r="BA86" i="13"/>
  <c r="BA68" i="13"/>
  <c r="BA57" i="13"/>
  <c r="BA21" i="13"/>
  <c r="BA15" i="13"/>
  <c r="G9" i="13"/>
  <c r="M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31" i="13"/>
  <c r="M31" i="13" s="1"/>
  <c r="I31" i="13"/>
  <c r="K31" i="13"/>
  <c r="O31" i="13"/>
  <c r="Q31" i="13"/>
  <c r="V31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1" i="13"/>
  <c r="I41" i="13"/>
  <c r="K41" i="13"/>
  <c r="O41" i="13"/>
  <c r="Q41" i="13"/>
  <c r="V41" i="13"/>
  <c r="G48" i="13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2" i="13"/>
  <c r="M72" i="13" s="1"/>
  <c r="I72" i="13"/>
  <c r="K72" i="13"/>
  <c r="O72" i="13"/>
  <c r="Q72" i="13"/>
  <c r="V72" i="13"/>
  <c r="G74" i="13"/>
  <c r="M74" i="13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4" i="13"/>
  <c r="M84" i="13" s="1"/>
  <c r="I84" i="13"/>
  <c r="K84" i="13"/>
  <c r="O84" i="13"/>
  <c r="Q84" i="13"/>
  <c r="V84" i="13"/>
  <c r="G98" i="13"/>
  <c r="M98" i="13" s="1"/>
  <c r="I98" i="13"/>
  <c r="K98" i="13"/>
  <c r="O98" i="13"/>
  <c r="Q98" i="13"/>
  <c r="V98" i="13"/>
  <c r="G109" i="13"/>
  <c r="M109" i="13" s="1"/>
  <c r="I109" i="13"/>
  <c r="K109" i="13"/>
  <c r="O109" i="13"/>
  <c r="Q109" i="13"/>
  <c r="V109" i="13"/>
  <c r="G113" i="13"/>
  <c r="M113" i="13" s="1"/>
  <c r="I113" i="13"/>
  <c r="K113" i="13"/>
  <c r="O113" i="13"/>
  <c r="Q113" i="13"/>
  <c r="V113" i="13"/>
  <c r="G118" i="13"/>
  <c r="M118" i="13" s="1"/>
  <c r="I118" i="13"/>
  <c r="K118" i="13"/>
  <c r="O118" i="13"/>
  <c r="Q118" i="13"/>
  <c r="V118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31" i="13"/>
  <c r="M131" i="13" s="1"/>
  <c r="I131" i="13"/>
  <c r="K131" i="13"/>
  <c r="O131" i="13"/>
  <c r="Q131" i="13"/>
  <c r="V131" i="13"/>
  <c r="G135" i="13"/>
  <c r="M135" i="13" s="1"/>
  <c r="I135" i="13"/>
  <c r="K135" i="13"/>
  <c r="O135" i="13"/>
  <c r="Q135" i="13"/>
  <c r="V135" i="13"/>
  <c r="G140" i="13"/>
  <c r="M140" i="13" s="1"/>
  <c r="I140" i="13"/>
  <c r="K140" i="13"/>
  <c r="O140" i="13"/>
  <c r="Q140" i="13"/>
  <c r="V140" i="13"/>
  <c r="G142" i="13"/>
  <c r="M142" i="13"/>
  <c r="I142" i="13"/>
  <c r="K142" i="13"/>
  <c r="O142" i="13"/>
  <c r="Q142" i="13"/>
  <c r="V142" i="13"/>
  <c r="G147" i="13"/>
  <c r="M147" i="13" s="1"/>
  <c r="I147" i="13"/>
  <c r="K147" i="13"/>
  <c r="O147" i="13"/>
  <c r="Q147" i="13"/>
  <c r="V147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9" i="13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5" i="13"/>
  <c r="M165" i="13" s="1"/>
  <c r="I165" i="13"/>
  <c r="K165" i="13"/>
  <c r="O165" i="13"/>
  <c r="Q165" i="13"/>
  <c r="V165" i="13"/>
  <c r="G168" i="13"/>
  <c r="M168" i="13" s="1"/>
  <c r="I168" i="13"/>
  <c r="K168" i="13"/>
  <c r="O168" i="13"/>
  <c r="Q168" i="13"/>
  <c r="V168" i="13"/>
  <c r="G170" i="13"/>
  <c r="M170" i="13" s="1"/>
  <c r="I170" i="13"/>
  <c r="K170" i="13"/>
  <c r="O170" i="13"/>
  <c r="Q170" i="13"/>
  <c r="V170" i="13"/>
  <c r="G173" i="13"/>
  <c r="M173" i="13" s="1"/>
  <c r="I173" i="13"/>
  <c r="K173" i="13"/>
  <c r="O173" i="13"/>
  <c r="Q173" i="13"/>
  <c r="V173" i="13"/>
  <c r="G177" i="13"/>
  <c r="M177" i="13" s="1"/>
  <c r="I177" i="13"/>
  <c r="K177" i="13"/>
  <c r="O177" i="13"/>
  <c r="Q177" i="13"/>
  <c r="V177" i="13"/>
  <c r="G184" i="13"/>
  <c r="M184" i="13" s="1"/>
  <c r="I184" i="13"/>
  <c r="K184" i="13"/>
  <c r="O184" i="13"/>
  <c r="Q184" i="13"/>
  <c r="V184" i="13"/>
  <c r="G191" i="13"/>
  <c r="M191" i="13" s="1"/>
  <c r="I191" i="13"/>
  <c r="K191" i="13"/>
  <c r="O191" i="13"/>
  <c r="Q191" i="13"/>
  <c r="V191" i="13"/>
  <c r="G193" i="13"/>
  <c r="M193" i="13" s="1"/>
  <c r="I193" i="13"/>
  <c r="K193" i="13"/>
  <c r="O193" i="13"/>
  <c r="Q193" i="13"/>
  <c r="V193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8" i="13"/>
  <c r="M208" i="13" s="1"/>
  <c r="I208" i="13"/>
  <c r="K208" i="13"/>
  <c r="O208" i="13"/>
  <c r="Q208" i="13"/>
  <c r="V208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1" i="13"/>
  <c r="M221" i="13" s="1"/>
  <c r="I221" i="13"/>
  <c r="K221" i="13"/>
  <c r="O221" i="13"/>
  <c r="Q221" i="13"/>
  <c r="V221" i="13"/>
  <c r="G225" i="13"/>
  <c r="M225" i="13" s="1"/>
  <c r="I225" i="13"/>
  <c r="K225" i="13"/>
  <c r="O225" i="13"/>
  <c r="Q225" i="13"/>
  <c r="V225" i="13"/>
  <c r="G229" i="13"/>
  <c r="M229" i="13" s="1"/>
  <c r="I229" i="13"/>
  <c r="K229" i="13"/>
  <c r="O229" i="13"/>
  <c r="Q229" i="13"/>
  <c r="V229" i="13"/>
  <c r="G233" i="13"/>
  <c r="I233" i="13"/>
  <c r="K233" i="13"/>
  <c r="O233" i="13"/>
  <c r="Q233" i="13"/>
  <c r="V233" i="13"/>
  <c r="G238" i="13"/>
  <c r="M238" i="13" s="1"/>
  <c r="I238" i="13"/>
  <c r="K238" i="13"/>
  <c r="O238" i="13"/>
  <c r="Q238" i="13"/>
  <c r="V238" i="13"/>
  <c r="G245" i="13"/>
  <c r="M245" i="13" s="1"/>
  <c r="I245" i="13"/>
  <c r="K245" i="13"/>
  <c r="O245" i="13"/>
  <c r="Q245" i="13"/>
  <c r="V245" i="13"/>
  <c r="G249" i="13"/>
  <c r="M249" i="13" s="1"/>
  <c r="I249" i="13"/>
  <c r="K249" i="13"/>
  <c r="O249" i="13"/>
  <c r="Q249" i="13"/>
  <c r="V249" i="13"/>
  <c r="G266" i="13"/>
  <c r="M266" i="13" s="1"/>
  <c r="I266" i="13"/>
  <c r="K266" i="13"/>
  <c r="O266" i="13"/>
  <c r="Q266" i="13"/>
  <c r="V266" i="13"/>
  <c r="G284" i="13"/>
  <c r="M284" i="13" s="1"/>
  <c r="I284" i="13"/>
  <c r="K284" i="13"/>
  <c r="O284" i="13"/>
  <c r="Q284" i="13"/>
  <c r="V284" i="13"/>
  <c r="G290" i="13"/>
  <c r="M290" i="13" s="1"/>
  <c r="I290" i="13"/>
  <c r="K290" i="13"/>
  <c r="O290" i="13"/>
  <c r="Q290" i="13"/>
  <c r="V290" i="13"/>
  <c r="G292" i="13"/>
  <c r="M292" i="13" s="1"/>
  <c r="I292" i="13"/>
  <c r="K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M296" i="13" s="1"/>
  <c r="I296" i="13"/>
  <c r="K296" i="13"/>
  <c r="O296" i="13"/>
  <c r="Q296" i="13"/>
  <c r="V296" i="13"/>
  <c r="G306" i="13"/>
  <c r="M306" i="13" s="1"/>
  <c r="I306" i="13"/>
  <c r="K306" i="13"/>
  <c r="O306" i="13"/>
  <c r="Q306" i="13"/>
  <c r="V306" i="13"/>
  <c r="G311" i="13"/>
  <c r="M311" i="13" s="1"/>
  <c r="I311" i="13"/>
  <c r="K311" i="13"/>
  <c r="O311" i="13"/>
  <c r="Q311" i="13"/>
  <c r="V311" i="13"/>
  <c r="G316" i="13"/>
  <c r="M316" i="13" s="1"/>
  <c r="I316" i="13"/>
  <c r="K316" i="13"/>
  <c r="O316" i="13"/>
  <c r="Q316" i="13"/>
  <c r="V316" i="13"/>
  <c r="G318" i="13"/>
  <c r="M318" i="13" s="1"/>
  <c r="I318" i="13"/>
  <c r="K318" i="13"/>
  <c r="O318" i="13"/>
  <c r="Q318" i="13"/>
  <c r="V318" i="13"/>
  <c r="G325" i="13"/>
  <c r="M325" i="13" s="1"/>
  <c r="I325" i="13"/>
  <c r="K325" i="13"/>
  <c r="O325" i="13"/>
  <c r="Q325" i="13"/>
  <c r="V325" i="13"/>
  <c r="G328" i="13"/>
  <c r="M328" i="13" s="1"/>
  <c r="I328" i="13"/>
  <c r="K328" i="13"/>
  <c r="O328" i="13"/>
  <c r="Q328" i="13"/>
  <c r="V328" i="13"/>
  <c r="G333" i="13"/>
  <c r="M333" i="13" s="1"/>
  <c r="I333" i="13"/>
  <c r="K333" i="13"/>
  <c r="O333" i="13"/>
  <c r="Q333" i="13"/>
  <c r="V333" i="13"/>
  <c r="G340" i="13"/>
  <c r="M340" i="13" s="1"/>
  <c r="I340" i="13"/>
  <c r="K340" i="13"/>
  <c r="O340" i="13"/>
  <c r="Q340" i="13"/>
  <c r="V340" i="13"/>
  <c r="G348" i="13"/>
  <c r="M348" i="13" s="1"/>
  <c r="I348" i="13"/>
  <c r="K348" i="13"/>
  <c r="O348" i="13"/>
  <c r="Q348" i="13"/>
  <c r="V348" i="13"/>
  <c r="G351" i="13"/>
  <c r="M351" i="13" s="1"/>
  <c r="I351" i="13"/>
  <c r="K351" i="13"/>
  <c r="O351" i="13"/>
  <c r="Q351" i="13"/>
  <c r="V351" i="13"/>
  <c r="G356" i="13"/>
  <c r="M356" i="13" s="1"/>
  <c r="I356" i="13"/>
  <c r="K356" i="13"/>
  <c r="O356" i="13"/>
  <c r="Q356" i="13"/>
  <c r="V356" i="13"/>
  <c r="G360" i="13"/>
  <c r="M360" i="13" s="1"/>
  <c r="I360" i="13"/>
  <c r="K360" i="13"/>
  <c r="O360" i="13"/>
  <c r="Q360" i="13"/>
  <c r="V360" i="13"/>
  <c r="G363" i="13"/>
  <c r="M363" i="13" s="1"/>
  <c r="I363" i="13"/>
  <c r="K363" i="13"/>
  <c r="O363" i="13"/>
  <c r="Q363" i="13"/>
  <c r="V363" i="13"/>
  <c r="G366" i="13"/>
  <c r="M366" i="13"/>
  <c r="I366" i="13"/>
  <c r="K366" i="13"/>
  <c r="O366" i="13"/>
  <c r="Q366" i="13"/>
  <c r="V366" i="13"/>
  <c r="G369" i="13"/>
  <c r="M369" i="13" s="1"/>
  <c r="I369" i="13"/>
  <c r="K369" i="13"/>
  <c r="O369" i="13"/>
  <c r="Q369" i="13"/>
  <c r="V369" i="13"/>
  <c r="G372" i="13"/>
  <c r="M372" i="13" s="1"/>
  <c r="I372" i="13"/>
  <c r="K372" i="13"/>
  <c r="O372" i="13"/>
  <c r="Q372" i="13"/>
  <c r="V372" i="13"/>
  <c r="G374" i="13"/>
  <c r="M374" i="13" s="1"/>
  <c r="I374" i="13"/>
  <c r="K374" i="13"/>
  <c r="O374" i="13"/>
  <c r="Q374" i="13"/>
  <c r="V374" i="13"/>
  <c r="G377" i="13"/>
  <c r="M377" i="13" s="1"/>
  <c r="I377" i="13"/>
  <c r="K377" i="13"/>
  <c r="O377" i="13"/>
  <c r="Q377" i="13"/>
  <c r="V377" i="13"/>
  <c r="G380" i="13"/>
  <c r="M380" i="13" s="1"/>
  <c r="I380" i="13"/>
  <c r="K380" i="13"/>
  <c r="O380" i="13"/>
  <c r="Q380" i="13"/>
  <c r="V380" i="13"/>
  <c r="G383" i="13"/>
  <c r="M383" i="13" s="1"/>
  <c r="I383" i="13"/>
  <c r="K383" i="13"/>
  <c r="O383" i="13"/>
  <c r="Q383" i="13"/>
  <c r="V383" i="13"/>
  <c r="G386" i="13"/>
  <c r="M386" i="13" s="1"/>
  <c r="I386" i="13"/>
  <c r="K386" i="13"/>
  <c r="O386" i="13"/>
  <c r="Q386" i="13"/>
  <c r="V386" i="13"/>
  <c r="G394" i="13"/>
  <c r="M394" i="13" s="1"/>
  <c r="I394" i="13"/>
  <c r="K394" i="13"/>
  <c r="O394" i="13"/>
  <c r="Q394" i="13"/>
  <c r="V394" i="13"/>
  <c r="G398" i="13"/>
  <c r="M398" i="13" s="1"/>
  <c r="M397" i="13" s="1"/>
  <c r="I398" i="13"/>
  <c r="K398" i="13"/>
  <c r="K397" i="13" s="1"/>
  <c r="O398" i="13"/>
  <c r="O397" i="13" s="1"/>
  <c r="Q398" i="13"/>
  <c r="V398" i="13"/>
  <c r="V397" i="13" s="1"/>
  <c r="G400" i="13"/>
  <c r="M400" i="13"/>
  <c r="I400" i="13"/>
  <c r="K400" i="13"/>
  <c r="O400" i="13"/>
  <c r="Q400" i="13"/>
  <c r="V400" i="13"/>
  <c r="G403" i="13"/>
  <c r="M403" i="13" s="1"/>
  <c r="I403" i="13"/>
  <c r="K403" i="13"/>
  <c r="O403" i="13"/>
  <c r="Q403" i="13"/>
  <c r="V403" i="13"/>
  <c r="G405" i="13"/>
  <c r="I405" i="13"/>
  <c r="K405" i="13"/>
  <c r="O405" i="13"/>
  <c r="Q405" i="13"/>
  <c r="V405" i="13"/>
  <c r="G407" i="13"/>
  <c r="M407" i="13" s="1"/>
  <c r="I407" i="13"/>
  <c r="K407" i="13"/>
  <c r="O407" i="13"/>
  <c r="Q407" i="13"/>
  <c r="V407" i="13"/>
  <c r="G415" i="13"/>
  <c r="M415" i="13" s="1"/>
  <c r="I415" i="13"/>
  <c r="K415" i="13"/>
  <c r="K402" i="13" s="1"/>
  <c r="O415" i="13"/>
  <c r="Q415" i="13"/>
  <c r="V415" i="13"/>
  <c r="G417" i="13"/>
  <c r="M417" i="13" s="1"/>
  <c r="I417" i="13"/>
  <c r="K417" i="13"/>
  <c r="O417" i="13"/>
  <c r="Q417" i="13"/>
  <c r="V417" i="13"/>
  <c r="G426" i="13"/>
  <c r="M426" i="13" s="1"/>
  <c r="I426" i="13"/>
  <c r="K426" i="13"/>
  <c r="O426" i="13"/>
  <c r="Q426" i="13"/>
  <c r="V426" i="13"/>
  <c r="G428" i="13"/>
  <c r="M428" i="13" s="1"/>
  <c r="I428" i="13"/>
  <c r="K428" i="13"/>
  <c r="O428" i="13"/>
  <c r="Q428" i="13"/>
  <c r="V428" i="13"/>
  <c r="G430" i="13"/>
  <c r="M430" i="13" s="1"/>
  <c r="I430" i="13"/>
  <c r="K430" i="13"/>
  <c r="O430" i="13"/>
  <c r="Q430" i="13"/>
  <c r="V430" i="13"/>
  <c r="G434" i="13"/>
  <c r="M434" i="13" s="1"/>
  <c r="I434" i="13"/>
  <c r="K434" i="13"/>
  <c r="O434" i="13"/>
  <c r="Q434" i="13"/>
  <c r="V434" i="13"/>
  <c r="G436" i="13"/>
  <c r="M436" i="13" s="1"/>
  <c r="I436" i="13"/>
  <c r="K436" i="13"/>
  <c r="O436" i="13"/>
  <c r="Q436" i="13"/>
  <c r="V436" i="13"/>
  <c r="G439" i="13"/>
  <c r="M439" i="13" s="1"/>
  <c r="I439" i="13"/>
  <c r="K439" i="13"/>
  <c r="O439" i="13"/>
  <c r="Q439" i="13"/>
  <c r="V439" i="13"/>
  <c r="G442" i="13"/>
  <c r="M442" i="13" s="1"/>
  <c r="I442" i="13"/>
  <c r="K442" i="13"/>
  <c r="O442" i="13"/>
  <c r="Q442" i="13"/>
  <c r="V442" i="13"/>
  <c r="G444" i="13"/>
  <c r="M444" i="13" s="1"/>
  <c r="I444" i="13"/>
  <c r="K444" i="13"/>
  <c r="O444" i="13"/>
  <c r="Q444" i="13"/>
  <c r="V444" i="13"/>
  <c r="G450" i="13"/>
  <c r="M450" i="13" s="1"/>
  <c r="I450" i="13"/>
  <c r="K450" i="13"/>
  <c r="O450" i="13"/>
  <c r="Q450" i="13"/>
  <c r="V450" i="13"/>
  <c r="G455" i="13"/>
  <c r="M455" i="13" s="1"/>
  <c r="I455" i="13"/>
  <c r="K455" i="13"/>
  <c r="O455" i="13"/>
  <c r="Q455" i="13"/>
  <c r="V455" i="13"/>
  <c r="G457" i="13"/>
  <c r="M457" i="13" s="1"/>
  <c r="I457" i="13"/>
  <c r="K457" i="13"/>
  <c r="O457" i="13"/>
  <c r="Q457" i="13"/>
  <c r="V457" i="13"/>
  <c r="G459" i="13"/>
  <c r="M459" i="13" s="1"/>
  <c r="I459" i="13"/>
  <c r="K459" i="13"/>
  <c r="O459" i="13"/>
  <c r="Q459" i="13"/>
  <c r="V459" i="13"/>
  <c r="G462" i="13"/>
  <c r="M462" i="13" s="1"/>
  <c r="M461" i="13" s="1"/>
  <c r="I462" i="13"/>
  <c r="I461" i="13" s="1"/>
  <c r="K462" i="13"/>
  <c r="K461" i="13"/>
  <c r="O462" i="13"/>
  <c r="O461" i="13" s="1"/>
  <c r="Q462" i="13"/>
  <c r="Q461" i="13" s="1"/>
  <c r="V462" i="13"/>
  <c r="V461" i="13" s="1"/>
  <c r="G464" i="13"/>
  <c r="M464" i="13" s="1"/>
  <c r="I464" i="13"/>
  <c r="K464" i="13"/>
  <c r="O464" i="13"/>
  <c r="Q464" i="13"/>
  <c r="V464" i="13"/>
  <c r="G466" i="13"/>
  <c r="M466" i="13" s="1"/>
  <c r="I466" i="13"/>
  <c r="K466" i="13"/>
  <c r="O466" i="13"/>
  <c r="Q466" i="13"/>
  <c r="V466" i="13"/>
  <c r="G469" i="13"/>
  <c r="M469" i="13" s="1"/>
  <c r="I469" i="13"/>
  <c r="K469" i="13"/>
  <c r="O469" i="13"/>
  <c r="Q469" i="13"/>
  <c r="V469" i="13"/>
  <c r="G471" i="13"/>
  <c r="M471" i="13" s="1"/>
  <c r="I471" i="13"/>
  <c r="K471" i="13"/>
  <c r="O471" i="13"/>
  <c r="Q471" i="13"/>
  <c r="V471" i="13"/>
  <c r="G474" i="13"/>
  <c r="M474" i="13" s="1"/>
  <c r="I474" i="13"/>
  <c r="K474" i="13"/>
  <c r="O474" i="13"/>
  <c r="Q474" i="13"/>
  <c r="V474" i="13"/>
  <c r="G477" i="13"/>
  <c r="M477" i="13"/>
  <c r="I477" i="13"/>
  <c r="K477" i="13"/>
  <c r="O477" i="13"/>
  <c r="Q477" i="13"/>
  <c r="V477" i="13"/>
  <c r="G479" i="13"/>
  <c r="M479" i="13" s="1"/>
  <c r="I479" i="13"/>
  <c r="K479" i="13"/>
  <c r="O479" i="13"/>
  <c r="Q479" i="13"/>
  <c r="V479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90" i="13"/>
  <c r="M490" i="13" s="1"/>
  <c r="I490" i="13"/>
  <c r="K490" i="13"/>
  <c r="O490" i="13"/>
  <c r="Q490" i="13"/>
  <c r="V490" i="13"/>
  <c r="G492" i="13"/>
  <c r="M492" i="13" s="1"/>
  <c r="I492" i="13"/>
  <c r="K492" i="13"/>
  <c r="O492" i="13"/>
  <c r="Q492" i="13"/>
  <c r="V492" i="13"/>
  <c r="G494" i="13"/>
  <c r="M494" i="13" s="1"/>
  <c r="I494" i="13"/>
  <c r="K494" i="13"/>
  <c r="O494" i="13"/>
  <c r="Q494" i="13"/>
  <c r="V494" i="13"/>
  <c r="G496" i="13"/>
  <c r="M496" i="13" s="1"/>
  <c r="I496" i="13"/>
  <c r="K496" i="13"/>
  <c r="O496" i="13"/>
  <c r="Q496" i="13"/>
  <c r="V496" i="13"/>
  <c r="G500" i="13"/>
  <c r="M500" i="13" s="1"/>
  <c r="I500" i="13"/>
  <c r="K500" i="13"/>
  <c r="O500" i="13"/>
  <c r="Q500" i="13"/>
  <c r="V500" i="13"/>
  <c r="G504" i="13"/>
  <c r="M504" i="13" s="1"/>
  <c r="I504" i="13"/>
  <c r="K504" i="13"/>
  <c r="O504" i="13"/>
  <c r="Q504" i="13"/>
  <c r="V504" i="13"/>
  <c r="G507" i="13"/>
  <c r="M507" i="13" s="1"/>
  <c r="I507" i="13"/>
  <c r="K507" i="13"/>
  <c r="O507" i="13"/>
  <c r="Q507" i="13"/>
  <c r="V507" i="13"/>
  <c r="G510" i="13"/>
  <c r="M510" i="13" s="1"/>
  <c r="I510" i="13"/>
  <c r="K510" i="13"/>
  <c r="O510" i="13"/>
  <c r="Q510" i="13"/>
  <c r="V510" i="13"/>
  <c r="G517" i="13"/>
  <c r="M517" i="13" s="1"/>
  <c r="I517" i="13"/>
  <c r="K517" i="13"/>
  <c r="O517" i="13"/>
  <c r="Q517" i="13"/>
  <c r="V517" i="13"/>
  <c r="G521" i="13"/>
  <c r="M521" i="13" s="1"/>
  <c r="I521" i="13"/>
  <c r="K521" i="13"/>
  <c r="O521" i="13"/>
  <c r="Q521" i="13"/>
  <c r="V521" i="13"/>
  <c r="G528" i="13"/>
  <c r="M528" i="13" s="1"/>
  <c r="I528" i="13"/>
  <c r="K528" i="13"/>
  <c r="O528" i="13"/>
  <c r="Q528" i="13"/>
  <c r="V528" i="13"/>
  <c r="G535" i="13"/>
  <c r="M535" i="13" s="1"/>
  <c r="I535" i="13"/>
  <c r="K535" i="13"/>
  <c r="O535" i="13"/>
  <c r="Q535" i="13"/>
  <c r="V535" i="13"/>
  <c r="G539" i="13"/>
  <c r="M539" i="13" s="1"/>
  <c r="I539" i="13"/>
  <c r="K539" i="13"/>
  <c r="O539" i="13"/>
  <c r="Q539" i="13"/>
  <c r="V539" i="13"/>
  <c r="G542" i="13"/>
  <c r="M542" i="13" s="1"/>
  <c r="I542" i="13"/>
  <c r="K542" i="13"/>
  <c r="O542" i="13"/>
  <c r="Q542" i="13"/>
  <c r="V542" i="13"/>
  <c r="G546" i="13"/>
  <c r="M546" i="13" s="1"/>
  <c r="I546" i="13"/>
  <c r="K546" i="13"/>
  <c r="O546" i="13"/>
  <c r="Q546" i="13"/>
  <c r="V546" i="13"/>
  <c r="G551" i="13"/>
  <c r="M551" i="13" s="1"/>
  <c r="I551" i="13"/>
  <c r="K551" i="13"/>
  <c r="O551" i="13"/>
  <c r="Q551" i="13"/>
  <c r="V551" i="13"/>
  <c r="G556" i="13"/>
  <c r="M556" i="13" s="1"/>
  <c r="I556" i="13"/>
  <c r="K556" i="13"/>
  <c r="O556" i="13"/>
  <c r="Q556" i="13"/>
  <c r="V556" i="13"/>
  <c r="G561" i="13"/>
  <c r="M561" i="13" s="1"/>
  <c r="I561" i="13"/>
  <c r="K561" i="13"/>
  <c r="O561" i="13"/>
  <c r="Q561" i="13"/>
  <c r="V561" i="13"/>
  <c r="G565" i="13"/>
  <c r="M565" i="13" s="1"/>
  <c r="I565" i="13"/>
  <c r="K565" i="13"/>
  <c r="O565" i="13"/>
  <c r="Q565" i="13"/>
  <c r="V565" i="13"/>
  <c r="G568" i="13"/>
  <c r="M568" i="13" s="1"/>
  <c r="I568" i="13"/>
  <c r="K568" i="13"/>
  <c r="O568" i="13"/>
  <c r="Q568" i="13"/>
  <c r="V568" i="13"/>
  <c r="G577" i="13"/>
  <c r="M577" i="13" s="1"/>
  <c r="I577" i="13"/>
  <c r="K577" i="13"/>
  <c r="O577" i="13"/>
  <c r="Q577" i="13"/>
  <c r="V577" i="13"/>
  <c r="G589" i="13"/>
  <c r="M589" i="13" s="1"/>
  <c r="I589" i="13"/>
  <c r="K589" i="13"/>
  <c r="O589" i="13"/>
  <c r="Q589" i="13"/>
  <c r="V589" i="13"/>
  <c r="G591" i="13"/>
  <c r="M591" i="13" s="1"/>
  <c r="I591" i="13"/>
  <c r="K591" i="13"/>
  <c r="O591" i="13"/>
  <c r="Q591" i="13"/>
  <c r="V591" i="13"/>
  <c r="G595" i="13"/>
  <c r="M595" i="13" s="1"/>
  <c r="I595" i="13"/>
  <c r="K595" i="13"/>
  <c r="K590" i="13" s="1"/>
  <c r="O595" i="13"/>
  <c r="Q595" i="13"/>
  <c r="V595" i="13"/>
  <c r="G598" i="13"/>
  <c r="M598" i="13" s="1"/>
  <c r="I598" i="13"/>
  <c r="K598" i="13"/>
  <c r="O598" i="13"/>
  <c r="Q598" i="13"/>
  <c r="V598" i="13"/>
  <c r="G620" i="13"/>
  <c r="M620" i="13" s="1"/>
  <c r="I620" i="13"/>
  <c r="K620" i="13"/>
  <c r="O620" i="13"/>
  <c r="Q620" i="13"/>
  <c r="V620" i="13"/>
  <c r="G622" i="13"/>
  <c r="M622" i="13" s="1"/>
  <c r="I622" i="13"/>
  <c r="K622" i="13"/>
  <c r="O622" i="13"/>
  <c r="Q622" i="13"/>
  <c r="V622" i="13"/>
  <c r="G625" i="13"/>
  <c r="M625" i="13" s="1"/>
  <c r="I625" i="13"/>
  <c r="K625" i="13"/>
  <c r="O625" i="13"/>
  <c r="Q625" i="13"/>
  <c r="V625" i="13"/>
  <c r="G627" i="13"/>
  <c r="M627" i="13" s="1"/>
  <c r="I627" i="13"/>
  <c r="K627" i="13"/>
  <c r="O627" i="13"/>
  <c r="Q627" i="13"/>
  <c r="V627" i="13"/>
  <c r="G629" i="13"/>
  <c r="M629" i="13" s="1"/>
  <c r="I629" i="13"/>
  <c r="K629" i="13"/>
  <c r="O629" i="13"/>
  <c r="Q629" i="13"/>
  <c r="V629" i="13"/>
  <c r="G631" i="13"/>
  <c r="M631" i="13" s="1"/>
  <c r="I631" i="13"/>
  <c r="K631" i="13"/>
  <c r="O631" i="13"/>
  <c r="Q631" i="13"/>
  <c r="V631" i="13"/>
  <c r="G633" i="13"/>
  <c r="M633" i="13" s="1"/>
  <c r="I633" i="13"/>
  <c r="K633" i="13"/>
  <c r="O633" i="13"/>
  <c r="Q633" i="13"/>
  <c r="V633" i="13"/>
  <c r="G636" i="13"/>
  <c r="M636" i="13" s="1"/>
  <c r="I636" i="13"/>
  <c r="K636" i="13"/>
  <c r="O636" i="13"/>
  <c r="Q636" i="13"/>
  <c r="V636" i="13"/>
  <c r="G642" i="13"/>
  <c r="M642" i="13" s="1"/>
  <c r="I642" i="13"/>
  <c r="K642" i="13"/>
  <c r="O642" i="13"/>
  <c r="Q642" i="13"/>
  <c r="V642" i="13"/>
  <c r="G648" i="13"/>
  <c r="M648" i="13" s="1"/>
  <c r="I648" i="13"/>
  <c r="K648" i="13"/>
  <c r="O648" i="13"/>
  <c r="Q648" i="13"/>
  <c r="V648" i="13"/>
  <c r="G655" i="13"/>
  <c r="M655" i="13" s="1"/>
  <c r="I655" i="13"/>
  <c r="K655" i="13"/>
  <c r="O655" i="13"/>
  <c r="Q655" i="13"/>
  <c r="V655" i="13"/>
  <c r="G666" i="13"/>
  <c r="M666" i="13" s="1"/>
  <c r="I666" i="13"/>
  <c r="K666" i="13"/>
  <c r="O666" i="13"/>
  <c r="Q666" i="13"/>
  <c r="V666" i="13"/>
  <c r="G671" i="13"/>
  <c r="M671" i="13" s="1"/>
  <c r="I671" i="13"/>
  <c r="K671" i="13"/>
  <c r="O671" i="13"/>
  <c r="Q671" i="13"/>
  <c r="V671" i="13"/>
  <c r="G673" i="13"/>
  <c r="M673" i="13" s="1"/>
  <c r="I673" i="13"/>
  <c r="K673" i="13"/>
  <c r="O673" i="13"/>
  <c r="Q673" i="13"/>
  <c r="V673" i="13"/>
  <c r="G675" i="13"/>
  <c r="M675" i="13" s="1"/>
  <c r="I675" i="13"/>
  <c r="K675" i="13"/>
  <c r="O675" i="13"/>
  <c r="Q675" i="13"/>
  <c r="V675" i="13"/>
  <c r="G694" i="13"/>
  <c r="M694" i="13" s="1"/>
  <c r="I694" i="13"/>
  <c r="K694" i="13"/>
  <c r="O694" i="13"/>
  <c r="Q694" i="13"/>
  <c r="V694" i="13"/>
  <c r="G700" i="13"/>
  <c r="M700" i="13" s="1"/>
  <c r="I700" i="13"/>
  <c r="K700" i="13"/>
  <c r="O700" i="13"/>
  <c r="Q700" i="13"/>
  <c r="V700" i="13"/>
  <c r="G703" i="13"/>
  <c r="M703" i="13" s="1"/>
  <c r="I703" i="13"/>
  <c r="K703" i="13"/>
  <c r="O703" i="13"/>
  <c r="Q703" i="13"/>
  <c r="V703" i="13"/>
  <c r="G711" i="13"/>
  <c r="M711" i="13" s="1"/>
  <c r="I711" i="13"/>
  <c r="K711" i="13"/>
  <c r="O711" i="13"/>
  <c r="Q711" i="13"/>
  <c r="V711" i="13"/>
  <c r="G720" i="13"/>
  <c r="M720" i="13" s="1"/>
  <c r="I720" i="13"/>
  <c r="K720" i="13"/>
  <c r="O720" i="13"/>
  <c r="Q720" i="13"/>
  <c r="V720" i="13"/>
  <c r="G723" i="13"/>
  <c r="M723" i="13"/>
  <c r="I723" i="13"/>
  <c r="K723" i="13"/>
  <c r="O723" i="13"/>
  <c r="Q723" i="13"/>
  <c r="V723" i="13"/>
  <c r="G726" i="13"/>
  <c r="M726" i="13" s="1"/>
  <c r="I726" i="13"/>
  <c r="K726" i="13"/>
  <c r="O726" i="13"/>
  <c r="Q726" i="13"/>
  <c r="V726" i="13"/>
  <c r="G728" i="13"/>
  <c r="M728" i="13" s="1"/>
  <c r="I728" i="13"/>
  <c r="K728" i="13"/>
  <c r="O728" i="13"/>
  <c r="Q728" i="13"/>
  <c r="V728" i="13"/>
  <c r="G731" i="13"/>
  <c r="M731" i="13" s="1"/>
  <c r="I731" i="13"/>
  <c r="K731" i="13"/>
  <c r="O731" i="13"/>
  <c r="Q731" i="13"/>
  <c r="V731" i="13"/>
  <c r="G734" i="13"/>
  <c r="M734" i="13" s="1"/>
  <c r="I734" i="13"/>
  <c r="K734" i="13"/>
  <c r="O734" i="13"/>
  <c r="Q734" i="13"/>
  <c r="V734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0" i="13"/>
  <c r="M740" i="13" s="1"/>
  <c r="I740" i="13"/>
  <c r="K740" i="13"/>
  <c r="O740" i="13"/>
  <c r="Q740" i="13"/>
  <c r="V740" i="13"/>
  <c r="G746" i="13"/>
  <c r="M746" i="13" s="1"/>
  <c r="I746" i="13"/>
  <c r="K746" i="13"/>
  <c r="O746" i="13"/>
  <c r="Q746" i="13"/>
  <c r="V746" i="13"/>
  <c r="G748" i="13"/>
  <c r="M748" i="13" s="1"/>
  <c r="I748" i="13"/>
  <c r="K748" i="13"/>
  <c r="O748" i="13"/>
  <c r="Q748" i="13"/>
  <c r="V748" i="13"/>
  <c r="G750" i="13"/>
  <c r="M750" i="13" s="1"/>
  <c r="I750" i="13"/>
  <c r="K750" i="13"/>
  <c r="O750" i="13"/>
  <c r="Q750" i="13"/>
  <c r="V750" i="13"/>
  <c r="G752" i="13"/>
  <c r="M752" i="13" s="1"/>
  <c r="I752" i="13"/>
  <c r="K752" i="13"/>
  <c r="O752" i="13"/>
  <c r="Q752" i="13"/>
  <c r="V752" i="13"/>
  <c r="G756" i="13"/>
  <c r="M756" i="13" s="1"/>
  <c r="I756" i="13"/>
  <c r="K756" i="13"/>
  <c r="O756" i="13"/>
  <c r="Q756" i="13"/>
  <c r="V756" i="13"/>
  <c r="G764" i="13"/>
  <c r="M764" i="13" s="1"/>
  <c r="I764" i="13"/>
  <c r="K764" i="13"/>
  <c r="O764" i="13"/>
  <c r="Q764" i="13"/>
  <c r="V764" i="13"/>
  <c r="G769" i="13"/>
  <c r="I769" i="13"/>
  <c r="K769" i="13"/>
  <c r="O769" i="13"/>
  <c r="Q769" i="13"/>
  <c r="V769" i="13"/>
  <c r="G774" i="13"/>
  <c r="M774" i="13" s="1"/>
  <c r="I774" i="13"/>
  <c r="K774" i="13"/>
  <c r="O774" i="13"/>
  <c r="Q774" i="13"/>
  <c r="V774" i="13"/>
  <c r="G777" i="13"/>
  <c r="M777" i="13" s="1"/>
  <c r="I777" i="13"/>
  <c r="K777" i="13"/>
  <c r="O777" i="13"/>
  <c r="Q777" i="13"/>
  <c r="V777" i="13"/>
  <c r="G781" i="13"/>
  <c r="M781" i="13" s="1"/>
  <c r="I781" i="13"/>
  <c r="K781" i="13"/>
  <c r="O781" i="13"/>
  <c r="Q781" i="13"/>
  <c r="V781" i="13"/>
  <c r="G785" i="13"/>
  <c r="M785" i="13" s="1"/>
  <c r="I785" i="13"/>
  <c r="K785" i="13"/>
  <c r="O785" i="13"/>
  <c r="Q785" i="13"/>
  <c r="V785" i="13"/>
  <c r="G787" i="13"/>
  <c r="M787" i="13" s="1"/>
  <c r="I787" i="13"/>
  <c r="K787" i="13"/>
  <c r="O787" i="13"/>
  <c r="Q787" i="13"/>
  <c r="V787" i="13"/>
  <c r="G792" i="13"/>
  <c r="M792" i="13" s="1"/>
  <c r="I792" i="13"/>
  <c r="K792" i="13"/>
  <c r="O792" i="13"/>
  <c r="Q792" i="13"/>
  <c r="V792" i="13"/>
  <c r="G795" i="13"/>
  <c r="M795" i="13"/>
  <c r="I795" i="13"/>
  <c r="K795" i="13"/>
  <c r="O795" i="13"/>
  <c r="Q795" i="13"/>
  <c r="V795" i="13"/>
  <c r="G798" i="13"/>
  <c r="M798" i="13" s="1"/>
  <c r="I798" i="13"/>
  <c r="K798" i="13"/>
  <c r="O798" i="13"/>
  <c r="Q798" i="13"/>
  <c r="V798" i="13"/>
  <c r="G803" i="13"/>
  <c r="M803" i="13" s="1"/>
  <c r="I803" i="13"/>
  <c r="K803" i="13"/>
  <c r="O803" i="13"/>
  <c r="Q803" i="13"/>
  <c r="V803" i="13"/>
  <c r="G807" i="13"/>
  <c r="M807" i="13" s="1"/>
  <c r="I807" i="13"/>
  <c r="K807" i="13"/>
  <c r="O807" i="13"/>
  <c r="Q807" i="13"/>
  <c r="V807" i="13"/>
  <c r="G811" i="13"/>
  <c r="M811" i="13" s="1"/>
  <c r="I811" i="13"/>
  <c r="K811" i="13"/>
  <c r="O811" i="13"/>
  <c r="Q811" i="13"/>
  <c r="V811" i="13"/>
  <c r="G814" i="13"/>
  <c r="M814" i="13" s="1"/>
  <c r="I814" i="13"/>
  <c r="K814" i="13"/>
  <c r="O814" i="13"/>
  <c r="Q814" i="13"/>
  <c r="V814" i="13"/>
  <c r="G820" i="13"/>
  <c r="M820" i="13" s="1"/>
  <c r="I820" i="13"/>
  <c r="K820" i="13"/>
  <c r="O820" i="13"/>
  <c r="Q820" i="13"/>
  <c r="V820" i="13"/>
  <c r="G824" i="13"/>
  <c r="M824" i="13" s="1"/>
  <c r="I824" i="13"/>
  <c r="I819" i="13" s="1"/>
  <c r="K824" i="13"/>
  <c r="O824" i="13"/>
  <c r="Q824" i="13"/>
  <c r="V824" i="13"/>
  <c r="G826" i="13"/>
  <c r="M826" i="13" s="1"/>
  <c r="I826" i="13"/>
  <c r="K826" i="13"/>
  <c r="O826" i="13"/>
  <c r="Q826" i="13"/>
  <c r="V826" i="13"/>
  <c r="G834" i="13"/>
  <c r="M834" i="13" s="1"/>
  <c r="I834" i="13"/>
  <c r="K834" i="13"/>
  <c r="O834" i="13"/>
  <c r="Q834" i="13"/>
  <c r="V834" i="13"/>
  <c r="G836" i="13"/>
  <c r="M836" i="13" s="1"/>
  <c r="I836" i="13"/>
  <c r="K836" i="13"/>
  <c r="O836" i="13"/>
  <c r="Q836" i="13"/>
  <c r="V836" i="13"/>
  <c r="G839" i="13"/>
  <c r="M839" i="13" s="1"/>
  <c r="I839" i="13"/>
  <c r="K839" i="13"/>
  <c r="O839" i="13"/>
  <c r="Q839" i="13"/>
  <c r="V839" i="13"/>
  <c r="G841" i="13"/>
  <c r="M841" i="13" s="1"/>
  <c r="I841" i="13"/>
  <c r="K841" i="13"/>
  <c r="O841" i="13"/>
  <c r="Q841" i="13"/>
  <c r="V841" i="13"/>
  <c r="G844" i="13"/>
  <c r="M844" i="13" s="1"/>
  <c r="I844" i="13"/>
  <c r="K844" i="13"/>
  <c r="O844" i="13"/>
  <c r="Q844" i="13"/>
  <c r="V844" i="13"/>
  <c r="G848" i="13"/>
  <c r="I848" i="13"/>
  <c r="K848" i="13"/>
  <c r="O848" i="13"/>
  <c r="Q848" i="13"/>
  <c r="V848" i="13"/>
  <c r="G850" i="13"/>
  <c r="M850" i="13" s="1"/>
  <c r="I850" i="13"/>
  <c r="K850" i="13"/>
  <c r="O850" i="13"/>
  <c r="Q850" i="13"/>
  <c r="V850" i="13"/>
  <c r="G862" i="13"/>
  <c r="M862" i="13" s="1"/>
  <c r="I862" i="13"/>
  <c r="K862" i="13"/>
  <c r="O862" i="13"/>
  <c r="Q862" i="13"/>
  <c r="V862" i="13"/>
  <c r="G866" i="13"/>
  <c r="M866" i="13" s="1"/>
  <c r="I866" i="13"/>
  <c r="K866" i="13"/>
  <c r="O866" i="13"/>
  <c r="Q866" i="13"/>
  <c r="V866" i="13"/>
  <c r="G870" i="13"/>
  <c r="M870" i="13" s="1"/>
  <c r="I870" i="13"/>
  <c r="K870" i="13"/>
  <c r="O870" i="13"/>
  <c r="Q870" i="13"/>
  <c r="V870" i="13"/>
  <c r="I874" i="13"/>
  <c r="K874" i="13"/>
  <c r="M874" i="13"/>
  <c r="O874" i="13"/>
  <c r="Q874" i="13"/>
  <c r="V874" i="13"/>
  <c r="I878" i="13"/>
  <c r="K878" i="13"/>
  <c r="O878" i="13"/>
  <c r="Q878" i="13"/>
  <c r="V878" i="13"/>
  <c r="G882" i="13"/>
  <c r="M882" i="13" s="1"/>
  <c r="I882" i="13"/>
  <c r="K882" i="13"/>
  <c r="O882" i="13"/>
  <c r="Q882" i="13"/>
  <c r="V882" i="13"/>
  <c r="G886" i="13"/>
  <c r="M886" i="13" s="1"/>
  <c r="I886" i="13"/>
  <c r="K886" i="13"/>
  <c r="O886" i="13"/>
  <c r="Q886" i="13"/>
  <c r="V886" i="13"/>
  <c r="G890" i="13"/>
  <c r="M890" i="13" s="1"/>
  <c r="I890" i="13"/>
  <c r="K890" i="13"/>
  <c r="O890" i="13"/>
  <c r="Q890" i="13"/>
  <c r="V890" i="13"/>
  <c r="G892" i="13"/>
  <c r="M892" i="13" s="1"/>
  <c r="I892" i="13"/>
  <c r="K892" i="13"/>
  <c r="O892" i="13"/>
  <c r="Q892" i="13"/>
  <c r="V892" i="13"/>
  <c r="G894" i="13"/>
  <c r="M894" i="13" s="1"/>
  <c r="I894" i="13"/>
  <c r="K894" i="13"/>
  <c r="O894" i="13"/>
  <c r="Q894" i="13"/>
  <c r="V894" i="13"/>
  <c r="I896" i="13"/>
  <c r="K896" i="13"/>
  <c r="O896" i="13"/>
  <c r="Q896" i="13"/>
  <c r="V896" i="13"/>
  <c r="G898" i="13"/>
  <c r="M898" i="13" s="1"/>
  <c r="I898" i="13"/>
  <c r="K898" i="13"/>
  <c r="O898" i="13"/>
  <c r="Q898" i="13"/>
  <c r="V898" i="13"/>
  <c r="G900" i="13"/>
  <c r="M900" i="13"/>
  <c r="I900" i="13"/>
  <c r="K900" i="13"/>
  <c r="O900" i="13"/>
  <c r="Q900" i="13"/>
  <c r="V900" i="13"/>
  <c r="G902" i="13"/>
  <c r="M902" i="13" s="1"/>
  <c r="I902" i="13"/>
  <c r="K902" i="13"/>
  <c r="O902" i="13"/>
  <c r="Q902" i="13"/>
  <c r="V902" i="13"/>
  <c r="G905" i="13"/>
  <c r="M905" i="13" s="1"/>
  <c r="I905" i="13"/>
  <c r="K905" i="13"/>
  <c r="O905" i="13"/>
  <c r="Q905" i="13"/>
  <c r="V905" i="13"/>
  <c r="G908" i="13"/>
  <c r="M908" i="13" s="1"/>
  <c r="I908" i="13"/>
  <c r="K908" i="13"/>
  <c r="O908" i="13"/>
  <c r="Q908" i="13"/>
  <c r="V908" i="13"/>
  <c r="G911" i="13"/>
  <c r="M911" i="13" s="1"/>
  <c r="I911" i="13"/>
  <c r="K911" i="13"/>
  <c r="O911" i="13"/>
  <c r="Q911" i="13"/>
  <c r="V911" i="13"/>
  <c r="G914" i="13"/>
  <c r="M914" i="13"/>
  <c r="I914" i="13"/>
  <c r="K914" i="13"/>
  <c r="O914" i="13"/>
  <c r="Q914" i="13"/>
  <c r="V914" i="13"/>
  <c r="G917" i="13"/>
  <c r="M917" i="13" s="1"/>
  <c r="I917" i="13"/>
  <c r="K917" i="13"/>
  <c r="O917" i="13"/>
  <c r="Q917" i="13"/>
  <c r="V917" i="13"/>
  <c r="G920" i="13"/>
  <c r="M920" i="13" s="1"/>
  <c r="I920" i="13"/>
  <c r="K920" i="13"/>
  <c r="O920" i="13"/>
  <c r="Q920" i="13"/>
  <c r="V920" i="13"/>
  <c r="G923" i="13"/>
  <c r="M923" i="13" s="1"/>
  <c r="I923" i="13"/>
  <c r="K923" i="13"/>
  <c r="O923" i="13"/>
  <c r="Q923" i="13"/>
  <c r="V923" i="13"/>
  <c r="G926" i="13"/>
  <c r="M926" i="13" s="1"/>
  <c r="I926" i="13"/>
  <c r="K926" i="13"/>
  <c r="O926" i="13"/>
  <c r="Q926" i="13"/>
  <c r="V926" i="13"/>
  <c r="I937" i="13"/>
  <c r="K937" i="13"/>
  <c r="O937" i="13"/>
  <c r="Q937" i="13"/>
  <c r="V937" i="13"/>
  <c r="G940" i="13"/>
  <c r="M940" i="13" s="1"/>
  <c r="I940" i="13"/>
  <c r="K940" i="13"/>
  <c r="O940" i="13"/>
  <c r="Q940" i="13"/>
  <c r="V940" i="13"/>
  <c r="G945" i="13"/>
  <c r="M945" i="13" s="1"/>
  <c r="I945" i="13"/>
  <c r="K945" i="13"/>
  <c r="O945" i="13"/>
  <c r="Q945" i="13"/>
  <c r="V945" i="13"/>
  <c r="G950" i="13"/>
  <c r="G949" i="13" s="1"/>
  <c r="M950" i="13"/>
  <c r="I950" i="13"/>
  <c r="K950" i="13"/>
  <c r="O950" i="13"/>
  <c r="Q950" i="13"/>
  <c r="V950" i="13"/>
  <c r="G954" i="13"/>
  <c r="M954" i="13"/>
  <c r="I954" i="13"/>
  <c r="K954" i="13"/>
  <c r="O954" i="13"/>
  <c r="Q954" i="13"/>
  <c r="V954" i="13"/>
  <c r="G956" i="13"/>
  <c r="M956" i="13" s="1"/>
  <c r="I956" i="13"/>
  <c r="K956" i="13"/>
  <c r="O956" i="13"/>
  <c r="Q956" i="13"/>
  <c r="V956" i="13"/>
  <c r="G958" i="13"/>
  <c r="M958" i="13" s="1"/>
  <c r="I958" i="13"/>
  <c r="K958" i="13"/>
  <c r="O958" i="13"/>
  <c r="Q958" i="13"/>
  <c r="V958" i="13"/>
  <c r="G960" i="13"/>
  <c r="M960" i="13" s="1"/>
  <c r="I960" i="13"/>
  <c r="K960" i="13"/>
  <c r="O960" i="13"/>
  <c r="Q960" i="13"/>
  <c r="V960" i="13"/>
  <c r="G962" i="13"/>
  <c r="M962" i="13" s="1"/>
  <c r="I962" i="13"/>
  <c r="K962" i="13"/>
  <c r="O962" i="13"/>
  <c r="Q962" i="13"/>
  <c r="V962" i="13"/>
  <c r="G964" i="13"/>
  <c r="I964" i="13"/>
  <c r="K964" i="13"/>
  <c r="O964" i="13"/>
  <c r="Q964" i="13"/>
  <c r="V964" i="13"/>
  <c r="G969" i="13"/>
  <c r="M969" i="13" s="1"/>
  <c r="I969" i="13"/>
  <c r="K969" i="13"/>
  <c r="O969" i="13"/>
  <c r="Q969" i="13"/>
  <c r="V969" i="13"/>
  <c r="G981" i="13"/>
  <c r="M981" i="13" s="1"/>
  <c r="I981" i="13"/>
  <c r="K981" i="13"/>
  <c r="O981" i="13"/>
  <c r="Q981" i="13"/>
  <c r="V981" i="13"/>
  <c r="G993" i="13"/>
  <c r="M993" i="13" s="1"/>
  <c r="I993" i="13"/>
  <c r="K993" i="13"/>
  <c r="O993" i="13"/>
  <c r="Q993" i="13"/>
  <c r="V993" i="13"/>
  <c r="G999" i="13"/>
  <c r="I999" i="13"/>
  <c r="K999" i="13"/>
  <c r="O999" i="13"/>
  <c r="Q999" i="13"/>
  <c r="V999" i="13"/>
  <c r="G1008" i="13"/>
  <c r="M1008" i="13" s="1"/>
  <c r="I1008" i="13"/>
  <c r="I1007" i="13" s="1"/>
  <c r="K1008" i="13"/>
  <c r="O1008" i="13"/>
  <c r="Q1008" i="13"/>
  <c r="V1008" i="13"/>
  <c r="V1007" i="13" s="1"/>
  <c r="G1011" i="13"/>
  <c r="M1011" i="13"/>
  <c r="I1011" i="13"/>
  <c r="K1011" i="13"/>
  <c r="O1011" i="13"/>
  <c r="Q1011" i="13"/>
  <c r="V1011" i="13"/>
  <c r="BA33" i="12"/>
  <c r="BA31" i="12"/>
  <c r="BA27" i="12"/>
  <c r="BA26" i="12"/>
  <c r="BA24" i="12"/>
  <c r="BA22" i="12"/>
  <c r="BA20" i="12"/>
  <c r="BA18" i="12"/>
  <c r="BA16" i="12"/>
  <c r="BA14" i="12"/>
  <c r="BA10" i="12"/>
  <c r="I9" i="12"/>
  <c r="K9" i="12"/>
  <c r="M9" i="12"/>
  <c r="O9" i="12"/>
  <c r="O8" i="12" s="1"/>
  <c r="Q9" i="12"/>
  <c r="V9" i="12"/>
  <c r="V8" i="12" s="1"/>
  <c r="G11" i="12"/>
  <c r="M11" i="12" s="1"/>
  <c r="I11" i="12"/>
  <c r="K11" i="12"/>
  <c r="O11" i="12"/>
  <c r="Q11" i="12"/>
  <c r="V11" i="12"/>
  <c r="G12" i="12"/>
  <c r="M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K8" i="12" s="1"/>
  <c r="O17" i="12"/>
  <c r="Q17" i="12"/>
  <c r="V17" i="12"/>
  <c r="I19" i="12"/>
  <c r="K19" i="12"/>
  <c r="O19" i="12"/>
  <c r="Q19" i="12"/>
  <c r="V19" i="12"/>
  <c r="M21" i="12"/>
  <c r="I21" i="12"/>
  <c r="K21" i="12"/>
  <c r="O21" i="12"/>
  <c r="Q21" i="12"/>
  <c r="V21" i="12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I30" i="12"/>
  <c r="K30" i="12"/>
  <c r="M30" i="12"/>
  <c r="O30" i="12"/>
  <c r="O29" i="12" s="1"/>
  <c r="Q30" i="12"/>
  <c r="V30" i="12"/>
  <c r="V29" i="12" s="1"/>
  <c r="M32" i="12"/>
  <c r="I32" i="12"/>
  <c r="K32" i="12"/>
  <c r="O32" i="12"/>
  <c r="Q32" i="12"/>
  <c r="V32" i="12"/>
  <c r="I34" i="12"/>
  <c r="I29" i="12"/>
  <c r="K34" i="12"/>
  <c r="M34" i="12"/>
  <c r="O34" i="12"/>
  <c r="Q34" i="12"/>
  <c r="V34" i="12"/>
  <c r="G35" i="12"/>
  <c r="G29" i="12" s="1"/>
  <c r="I81" i="1" s="1"/>
  <c r="I35" i="12"/>
  <c r="K35" i="12"/>
  <c r="O35" i="12"/>
  <c r="Q35" i="12"/>
  <c r="V35" i="12"/>
  <c r="I20" i="1"/>
  <c r="I19" i="1"/>
  <c r="G53" i="20"/>
  <c r="I75" i="1" s="1"/>
  <c r="M9" i="15"/>
  <c r="M21" i="15"/>
  <c r="M19" i="15" s="1"/>
  <c r="M619" i="14"/>
  <c r="M612" i="14" s="1"/>
  <c r="M602" i="14"/>
  <c r="M576" i="14"/>
  <c r="M154" i="14"/>
  <c r="J28" i="1"/>
  <c r="J26" i="1"/>
  <c r="G38" i="1"/>
  <c r="F38" i="1"/>
  <c r="J23" i="1"/>
  <c r="J24" i="1"/>
  <c r="J25" i="1"/>
  <c r="J27" i="1"/>
  <c r="E24" i="1"/>
  <c r="E26" i="1"/>
  <c r="M30" i="15"/>
  <c r="M9" i="18"/>
  <c r="V76" i="19"/>
  <c r="M287" i="14"/>
  <c r="M286" i="14" s="1"/>
  <c r="K8" i="18"/>
  <c r="I51" i="17"/>
  <c r="I8" i="18"/>
  <c r="V51" i="17"/>
  <c r="M79" i="19"/>
  <c r="M61" i="20"/>
  <c r="M60" i="20" s="1"/>
  <c r="K153" i="14"/>
  <c r="V19" i="15"/>
  <c r="Q51" i="17"/>
  <c r="M48" i="13"/>
  <c r="M405" i="13"/>
  <c r="M24" i="19"/>
  <c r="M379" i="14"/>
  <c r="O19" i="15"/>
  <c r="O198" i="14"/>
  <c r="M107" i="14"/>
  <c r="O23" i="15"/>
  <c r="M9" i="16"/>
  <c r="O19" i="18"/>
  <c r="Q8" i="18"/>
  <c r="I55" i="20"/>
  <c r="V55" i="20"/>
  <c r="K29" i="12"/>
  <c r="Q29" i="12"/>
  <c r="I402" i="13"/>
  <c r="V454" i="13"/>
  <c r="Q397" i="13"/>
  <c r="M567" i="14"/>
  <c r="I198" i="14"/>
  <c r="K61" i="14"/>
  <c r="M312" i="14"/>
  <c r="O8" i="14"/>
  <c r="G13" i="14"/>
  <c r="Q198" i="14"/>
  <c r="O594" i="14"/>
  <c r="V13" i="14"/>
  <c r="Q612" i="14"/>
  <c r="O179" i="14"/>
  <c r="K8" i="14"/>
  <c r="V153" i="14"/>
  <c r="I594" i="14"/>
  <c r="V198" i="14"/>
  <c r="K8" i="15"/>
  <c r="K29" i="15"/>
  <c r="I29" i="15"/>
  <c r="V42" i="15"/>
  <c r="O42" i="15"/>
  <c r="Q23" i="15"/>
  <c r="K51" i="17"/>
  <c r="G19" i="18"/>
  <c r="O23" i="18"/>
  <c r="I23" i="18"/>
  <c r="G76" i="19"/>
  <c r="Q8" i="19"/>
  <c r="Q76" i="19"/>
  <c r="G33" i="20"/>
  <c r="I35" i="20"/>
  <c r="Q35" i="20"/>
  <c r="O35" i="20"/>
  <c r="M167" i="14"/>
  <c r="M48" i="17"/>
  <c r="M11" i="16"/>
  <c r="V19" i="18"/>
  <c r="Q19" i="18"/>
  <c r="M11" i="18"/>
  <c r="G8" i="18"/>
  <c r="Q594" i="14"/>
  <c r="M53" i="17"/>
  <c r="M37" i="17"/>
  <c r="G23" i="15"/>
  <c r="I91" i="1" s="1"/>
  <c r="M159" i="13"/>
  <c r="I23" i="15"/>
  <c r="O819" i="13"/>
  <c r="Q8" i="14"/>
  <c r="K23" i="15"/>
  <c r="Q23" i="18"/>
  <c r="G461" i="13"/>
  <c r="Q179" i="14"/>
  <c r="K19" i="15"/>
  <c r="M56" i="20"/>
  <c r="I612" i="14"/>
  <c r="K491" i="13" l="1"/>
  <c r="M1007" i="13"/>
  <c r="O949" i="13"/>
  <c r="O217" i="13"/>
  <c r="K217" i="13"/>
  <c r="Q83" i="13"/>
  <c r="K463" i="13"/>
  <c r="I248" i="13"/>
  <c r="K949" i="13"/>
  <c r="I949" i="13"/>
  <c r="V819" i="13"/>
  <c r="O590" i="13"/>
  <c r="V402" i="13"/>
  <c r="O402" i="13"/>
  <c r="I83" i="13"/>
  <c r="K425" i="13"/>
  <c r="Q347" i="13"/>
  <c r="I454" i="13"/>
  <c r="I217" i="13"/>
  <c r="O83" i="13"/>
  <c r="Q1007" i="13"/>
  <c r="K819" i="13"/>
  <c r="Q402" i="13"/>
  <c r="G454" i="13"/>
  <c r="V949" i="13"/>
  <c r="M454" i="13"/>
  <c r="G1007" i="13"/>
  <c r="I968" i="13"/>
  <c r="Q949" i="13"/>
  <c r="I491" i="13"/>
  <c r="O463" i="13"/>
  <c r="V248" i="13"/>
  <c r="V491" i="13"/>
  <c r="I590" i="13"/>
  <c r="O491" i="13"/>
  <c r="K8" i="13"/>
  <c r="I425" i="13"/>
  <c r="Q217" i="13"/>
  <c r="Q151" i="13"/>
  <c r="I40" i="13"/>
  <c r="O8" i="13"/>
  <c r="V151" i="13"/>
  <c r="V83" i="13"/>
  <c r="K968" i="13"/>
  <c r="Q463" i="13"/>
  <c r="Q425" i="13"/>
  <c r="O425" i="13"/>
  <c r="K40" i="13"/>
  <c r="K1007" i="13"/>
  <c r="V590" i="13"/>
  <c r="O454" i="13"/>
  <c r="K454" i="13"/>
  <c r="Q248" i="13"/>
  <c r="O151" i="13"/>
  <c r="V347" i="13"/>
  <c r="I347" i="13"/>
  <c r="G8" i="13"/>
  <c r="I8" i="13"/>
  <c r="G8" i="12"/>
  <c r="G39" i="12" s="1"/>
  <c r="G40" i="1" s="1"/>
  <c r="H40" i="1" s="1"/>
  <c r="AF39" i="12"/>
  <c r="M8" i="13"/>
  <c r="M83" i="13"/>
  <c r="G397" i="13"/>
  <c r="I74" i="1" s="1"/>
  <c r="G402" i="13"/>
  <c r="M402" i="13"/>
  <c r="M347" i="13"/>
  <c r="G425" i="13"/>
  <c r="M425" i="13"/>
  <c r="G590" i="13"/>
  <c r="G819" i="13"/>
  <c r="M819" i="13"/>
  <c r="M13" i="14"/>
  <c r="G61" i="14"/>
  <c r="M61" i="14"/>
  <c r="M179" i="14"/>
  <c r="G179" i="14"/>
  <c r="E593" i="14"/>
  <c r="M599" i="14"/>
  <c r="M594" i="14" s="1"/>
  <c r="I593" i="14"/>
  <c r="I573" i="14"/>
  <c r="G42" i="15"/>
  <c r="I93" i="1" s="1"/>
  <c r="M29" i="15"/>
  <c r="M23" i="15"/>
  <c r="G19" i="15"/>
  <c r="I90" i="1" s="1"/>
  <c r="G8" i="15"/>
  <c r="I89" i="1" s="1"/>
  <c r="M8" i="15"/>
  <c r="M8" i="18"/>
  <c r="M23" i="18"/>
  <c r="Q48" i="18"/>
  <c r="Q44" i="18" s="1"/>
  <c r="M47" i="18"/>
  <c r="M8" i="19"/>
  <c r="F39" i="1"/>
  <c r="F58" i="1" s="1"/>
  <c r="G23" i="1" s="1"/>
  <c r="A23" i="1" s="1"/>
  <c r="M46" i="19"/>
  <c r="M8" i="20"/>
  <c r="M58" i="20"/>
  <c r="M55" i="20" s="1"/>
  <c r="I8" i="12"/>
  <c r="M590" i="13"/>
  <c r="M106" i="14"/>
  <c r="M999" i="13"/>
  <c r="M968" i="13" s="1"/>
  <c r="G968" i="13"/>
  <c r="I102" i="1" s="1"/>
  <c r="M949" i="13"/>
  <c r="M491" i="13"/>
  <c r="M151" i="13"/>
  <c r="Q590" i="13"/>
  <c r="E572" i="14"/>
  <c r="M569" i="14"/>
  <c r="AF50" i="15"/>
  <c r="G46" i="1" s="1"/>
  <c r="G491" i="13"/>
  <c r="I83" i="1" s="1"/>
  <c r="G8" i="19"/>
  <c r="G8" i="20"/>
  <c r="M35" i="12"/>
  <c r="M29" i="12" s="1"/>
  <c r="Q8" i="12"/>
  <c r="Q968" i="13"/>
  <c r="O968" i="13"/>
  <c r="M233" i="13"/>
  <c r="M217" i="13" s="1"/>
  <c r="G217" i="13"/>
  <c r="V40" i="13"/>
  <c r="M208" i="14"/>
  <c r="M198" i="14" s="1"/>
  <c r="G198" i="14"/>
  <c r="O153" i="14"/>
  <c r="V61" i="14"/>
  <c r="M11" i="14"/>
  <c r="G8" i="14"/>
  <c r="Q46" i="19"/>
  <c r="E948" i="13"/>
  <c r="K248" i="13"/>
  <c r="K151" i="13"/>
  <c r="Q8" i="13"/>
  <c r="E522" i="14"/>
  <c r="M76" i="19"/>
  <c r="G35" i="20"/>
  <c r="G8" i="16"/>
  <c r="G29" i="15"/>
  <c r="I92" i="1" s="1"/>
  <c r="O1007" i="13"/>
  <c r="M848" i="13"/>
  <c r="Q491" i="13"/>
  <c r="O248" i="13"/>
  <c r="E477" i="14"/>
  <c r="E406" i="14"/>
  <c r="M403" i="14"/>
  <c r="I463" i="13"/>
  <c r="Q40" i="13"/>
  <c r="AF63" i="20"/>
  <c r="G56" i="1" s="1"/>
  <c r="AF89" i="19"/>
  <c r="G54" i="1" s="1"/>
  <c r="G23" i="18"/>
  <c r="E846" i="13"/>
  <c r="Q819" i="13"/>
  <c r="E818" i="13"/>
  <c r="I397" i="13"/>
  <c r="M248" i="13"/>
  <c r="K83" i="13"/>
  <c r="M12" i="16"/>
  <c r="M8" i="16" s="1"/>
  <c r="AF72" i="16"/>
  <c r="K8" i="20"/>
  <c r="M463" i="13"/>
  <c r="I151" i="13"/>
  <c r="M239" i="14"/>
  <c r="M216" i="14" s="1"/>
  <c r="G216" i="14"/>
  <c r="G248" i="13"/>
  <c r="G347" i="13"/>
  <c r="G612" i="14"/>
  <c r="I103" i="1" s="1"/>
  <c r="G151" i="13"/>
  <c r="I68" i="1" s="1"/>
  <c r="E967" i="13"/>
  <c r="M964" i="13"/>
  <c r="V463" i="13"/>
  <c r="Q454" i="13"/>
  <c r="V425" i="13"/>
  <c r="K347" i="13"/>
  <c r="V217" i="13"/>
  <c r="M41" i="13"/>
  <c r="M40" i="13" s="1"/>
  <c r="G40" i="13"/>
  <c r="I66" i="1" s="1"/>
  <c r="V8" i="13"/>
  <c r="V594" i="14"/>
  <c r="M176" i="14"/>
  <c r="M153" i="14" s="1"/>
  <c r="G153" i="14"/>
  <c r="M129" i="14"/>
  <c r="G106" i="14"/>
  <c r="O61" i="14"/>
  <c r="O29" i="15"/>
  <c r="G463" i="13"/>
  <c r="G46" i="19"/>
  <c r="I69" i="1" s="1"/>
  <c r="G83" i="13"/>
  <c r="I67" i="1" s="1"/>
  <c r="M8" i="12"/>
  <c r="V968" i="13"/>
  <c r="M769" i="13"/>
  <c r="O347" i="13"/>
  <c r="O40" i="13"/>
  <c r="M304" i="14"/>
  <c r="E308" i="14"/>
  <c r="K216" i="14"/>
  <c r="I216" i="14"/>
  <c r="I19" i="15"/>
  <c r="K594" i="14"/>
  <c r="M8" i="14"/>
  <c r="Q42" i="15"/>
  <c r="E43" i="17"/>
  <c r="K48" i="18"/>
  <c r="K44" i="18" s="1"/>
  <c r="O48" i="18"/>
  <c r="O44" i="18" s="1"/>
  <c r="V48" i="18"/>
  <c r="V44" i="18" s="1"/>
  <c r="G48" i="18"/>
  <c r="M43" i="18"/>
  <c r="M42" i="18" s="1"/>
  <c r="G42" i="18"/>
  <c r="I79" i="1" s="1"/>
  <c r="E447" i="14"/>
  <c r="M373" i="14"/>
  <c r="E375" i="14"/>
  <c r="O216" i="14"/>
  <c r="V29" i="15"/>
  <c r="E50" i="17"/>
  <c r="K8" i="19"/>
  <c r="M35" i="20"/>
  <c r="O8" i="20"/>
  <c r="I8" i="20"/>
  <c r="E767" i="13"/>
  <c r="V593" i="14"/>
  <c r="V573" i="14" s="1"/>
  <c r="E565" i="14"/>
  <c r="M518" i="14"/>
  <c r="Q106" i="14"/>
  <c r="Q19" i="15"/>
  <c r="E25" i="17"/>
  <c r="G593" i="14"/>
  <c r="M593" i="14" s="1"/>
  <c r="M573" i="14" s="1"/>
  <c r="O46" i="19"/>
  <c r="E346" i="14"/>
  <c r="M336" i="14"/>
  <c r="M310" i="14"/>
  <c r="Q216" i="14"/>
  <c r="K179" i="14"/>
  <c r="K106" i="14"/>
  <c r="V8" i="19"/>
  <c r="V35" i="20"/>
  <c r="Q8" i="20"/>
  <c r="I78" i="1" l="1"/>
  <c r="I80" i="1"/>
  <c r="I40" i="1"/>
  <c r="I76" i="1"/>
  <c r="I77" i="1"/>
  <c r="I70" i="1"/>
  <c r="K593" i="14"/>
  <c r="K573" i="14" s="1"/>
  <c r="Q593" i="14"/>
  <c r="Q573" i="14" s="1"/>
  <c r="O593" i="14"/>
  <c r="O573" i="14" s="1"/>
  <c r="G50" i="15"/>
  <c r="I65" i="1"/>
  <c r="Q818" i="13"/>
  <c r="Q768" i="13" s="1"/>
  <c r="O818" i="13"/>
  <c r="O768" i="13" s="1"/>
  <c r="G818" i="13"/>
  <c r="I818" i="13"/>
  <c r="I768" i="13" s="1"/>
  <c r="K818" i="13"/>
  <c r="K768" i="13" s="1"/>
  <c r="V818" i="13"/>
  <c r="V768" i="13" s="1"/>
  <c r="G48" i="1"/>
  <c r="I104" i="1"/>
  <c r="I18" i="1" s="1"/>
  <c r="G72" i="16"/>
  <c r="I522" i="14"/>
  <c r="I478" i="14" s="1"/>
  <c r="K522" i="14"/>
  <c r="K478" i="14" s="1"/>
  <c r="O522" i="14"/>
  <c r="O478" i="14" s="1"/>
  <c r="Q522" i="14"/>
  <c r="Q478" i="14" s="1"/>
  <c r="G522" i="14"/>
  <c r="V522" i="14"/>
  <c r="V478" i="14" s="1"/>
  <c r="G25" i="17"/>
  <c r="I25" i="17"/>
  <c r="I8" i="17" s="1"/>
  <c r="V25" i="17"/>
  <c r="V8" i="17" s="1"/>
  <c r="O25" i="17"/>
  <c r="O8" i="17" s="1"/>
  <c r="Q25" i="17"/>
  <c r="Q8" i="17" s="1"/>
  <c r="K25" i="17"/>
  <c r="K8" i="17" s="1"/>
  <c r="K767" i="13"/>
  <c r="K727" i="13" s="1"/>
  <c r="G767" i="13"/>
  <c r="O767" i="13"/>
  <c r="O727" i="13" s="1"/>
  <c r="Q767" i="13"/>
  <c r="Q727" i="13" s="1"/>
  <c r="I767" i="13"/>
  <c r="I727" i="13" s="1"/>
  <c r="V767" i="13"/>
  <c r="V727" i="13" s="1"/>
  <c r="M48" i="18"/>
  <c r="M44" i="18" s="1"/>
  <c r="G44" i="18"/>
  <c r="G50" i="18" s="1"/>
  <c r="I72" i="1"/>
  <c r="AF50" i="18"/>
  <c r="G52" i="1" s="1"/>
  <c r="G375" i="14"/>
  <c r="I375" i="14"/>
  <c r="I347" i="14" s="1"/>
  <c r="V375" i="14"/>
  <c r="V347" i="14" s="1"/>
  <c r="O375" i="14"/>
  <c r="O347" i="14" s="1"/>
  <c r="Q375" i="14"/>
  <c r="Q347" i="14" s="1"/>
  <c r="K375" i="14"/>
  <c r="K347" i="14" s="1"/>
  <c r="I71" i="1"/>
  <c r="O846" i="13"/>
  <c r="O825" i="13" s="1"/>
  <c r="Q846" i="13"/>
  <c r="Q825" i="13" s="1"/>
  <c r="G846" i="13"/>
  <c r="K846" i="13"/>
  <c r="K825" i="13" s="1"/>
  <c r="V846" i="13"/>
  <c r="V825" i="13" s="1"/>
  <c r="I846" i="13"/>
  <c r="I825" i="13" s="1"/>
  <c r="I346" i="14"/>
  <c r="I309" i="14" s="1"/>
  <c r="V346" i="14"/>
  <c r="V309" i="14" s="1"/>
  <c r="O346" i="14"/>
  <c r="O309" i="14" s="1"/>
  <c r="G346" i="14"/>
  <c r="K346" i="14"/>
  <c r="K309" i="14" s="1"/>
  <c r="Q346" i="14"/>
  <c r="Q309" i="14" s="1"/>
  <c r="I447" i="14"/>
  <c r="I407" i="14" s="1"/>
  <c r="V447" i="14"/>
  <c r="V407" i="14" s="1"/>
  <c r="Q447" i="14"/>
  <c r="Q407" i="14" s="1"/>
  <c r="G447" i="14"/>
  <c r="O447" i="14"/>
  <c r="O407" i="14" s="1"/>
  <c r="K447" i="14"/>
  <c r="K407" i="14" s="1"/>
  <c r="I73" i="1"/>
  <c r="G63" i="20"/>
  <c r="G24" i="1"/>
  <c r="A24" i="1"/>
  <c r="Q565" i="14"/>
  <c r="Q523" i="14" s="1"/>
  <c r="G565" i="14"/>
  <c r="I565" i="14"/>
  <c r="I523" i="14" s="1"/>
  <c r="K565" i="14"/>
  <c r="K523" i="14" s="1"/>
  <c r="O565" i="14"/>
  <c r="O523" i="14" s="1"/>
  <c r="V565" i="14"/>
  <c r="V523" i="14" s="1"/>
  <c r="K572" i="14"/>
  <c r="K566" i="14" s="1"/>
  <c r="V572" i="14"/>
  <c r="V566" i="14" s="1"/>
  <c r="Q572" i="14"/>
  <c r="Q566" i="14" s="1"/>
  <c r="I572" i="14"/>
  <c r="I566" i="14" s="1"/>
  <c r="G572" i="14"/>
  <c r="O572" i="14"/>
  <c r="O566" i="14" s="1"/>
  <c r="Q43" i="17"/>
  <c r="Q26" i="17" s="1"/>
  <c r="V43" i="17"/>
  <c r="V26" i="17" s="1"/>
  <c r="O43" i="17"/>
  <c r="O26" i="17" s="1"/>
  <c r="G43" i="17"/>
  <c r="I43" i="17"/>
  <c r="I26" i="17" s="1"/>
  <c r="K43" i="17"/>
  <c r="K26" i="17" s="1"/>
  <c r="G308" i="14"/>
  <c r="I308" i="14"/>
  <c r="I288" i="14" s="1"/>
  <c r="O308" i="14"/>
  <c r="O288" i="14" s="1"/>
  <c r="V308" i="14"/>
  <c r="V288" i="14" s="1"/>
  <c r="K308" i="14"/>
  <c r="K288" i="14" s="1"/>
  <c r="Q308" i="14"/>
  <c r="Q288" i="14" s="1"/>
  <c r="V967" i="13"/>
  <c r="V955" i="13" s="1"/>
  <c r="G967" i="13"/>
  <c r="K967" i="13"/>
  <c r="K955" i="13" s="1"/>
  <c r="Q967" i="13"/>
  <c r="Q955" i="13" s="1"/>
  <c r="O967" i="13"/>
  <c r="O955" i="13" s="1"/>
  <c r="I967" i="13"/>
  <c r="I955" i="13" s="1"/>
  <c r="H54" i="1"/>
  <c r="I54" i="1" s="1"/>
  <c r="O406" i="14"/>
  <c r="O376" i="14" s="1"/>
  <c r="Q406" i="14"/>
  <c r="Q376" i="14" s="1"/>
  <c r="G406" i="14"/>
  <c r="K406" i="14"/>
  <c r="K376" i="14" s="1"/>
  <c r="V406" i="14"/>
  <c r="V376" i="14" s="1"/>
  <c r="I406" i="14"/>
  <c r="I376" i="14" s="1"/>
  <c r="I948" i="13"/>
  <c r="I847" i="13" s="1"/>
  <c r="O948" i="13"/>
  <c r="O847" i="13" s="1"/>
  <c r="K948" i="13"/>
  <c r="K847" i="13" s="1"/>
  <c r="G948" i="13"/>
  <c r="Q948" i="13"/>
  <c r="Q847" i="13" s="1"/>
  <c r="V948" i="13"/>
  <c r="V847" i="13" s="1"/>
  <c r="G89" i="19"/>
  <c r="H56" i="1"/>
  <c r="I56" i="1" s="1"/>
  <c r="I477" i="14"/>
  <c r="I448" i="14" s="1"/>
  <c r="Q477" i="14"/>
  <c r="Q448" i="14" s="1"/>
  <c r="K477" i="14"/>
  <c r="K448" i="14" s="1"/>
  <c r="V477" i="14"/>
  <c r="V448" i="14" s="1"/>
  <c r="G477" i="14"/>
  <c r="O477" i="14"/>
  <c r="O448" i="14" s="1"/>
  <c r="G573" i="14"/>
  <c r="I50" i="17"/>
  <c r="I44" i="17" s="1"/>
  <c r="Q50" i="17"/>
  <c r="Q44" i="17" s="1"/>
  <c r="V50" i="17"/>
  <c r="V44" i="17" s="1"/>
  <c r="K50" i="17"/>
  <c r="K44" i="17" s="1"/>
  <c r="G50" i="17"/>
  <c r="O50" i="17"/>
  <c r="O44" i="17" s="1"/>
  <c r="H46" i="1"/>
  <c r="I46" i="1" s="1"/>
  <c r="I16" i="1" l="1"/>
  <c r="M406" i="14"/>
  <c r="M376" i="14" s="1"/>
  <c r="G376" i="14"/>
  <c r="M308" i="14"/>
  <c r="M288" i="14" s="1"/>
  <c r="G288" i="14"/>
  <c r="AF622" i="14"/>
  <c r="G44" i="1" s="1"/>
  <c r="M565" i="14"/>
  <c r="M523" i="14" s="1"/>
  <c r="G523" i="14"/>
  <c r="I99" i="1" s="1"/>
  <c r="M375" i="14"/>
  <c r="M347" i="14" s="1"/>
  <c r="G347" i="14"/>
  <c r="M43" i="17"/>
  <c r="M26" i="17" s="1"/>
  <c r="G26" i="17"/>
  <c r="I86" i="1" s="1"/>
  <c r="M447" i="14"/>
  <c r="M407" i="14" s="1"/>
  <c r="G407" i="14"/>
  <c r="I96" i="1" s="1"/>
  <c r="M818" i="13"/>
  <c r="M768" i="13" s="1"/>
  <c r="G768" i="13"/>
  <c r="M477" i="14"/>
  <c r="M448" i="14" s="1"/>
  <c r="G448" i="14"/>
  <c r="H52" i="1"/>
  <c r="I52" i="1" s="1"/>
  <c r="M50" i="17"/>
  <c r="M44" i="17" s="1"/>
  <c r="G44" i="17"/>
  <c r="I87" i="1" s="1"/>
  <c r="M25" i="17"/>
  <c r="M8" i="17" s="1"/>
  <c r="AF55" i="17"/>
  <c r="G50" i="1" s="1"/>
  <c r="G8" i="17"/>
  <c r="M767" i="13"/>
  <c r="M727" i="13" s="1"/>
  <c r="G727" i="13"/>
  <c r="AF1015" i="13"/>
  <c r="H48" i="1"/>
  <c r="I48" i="1" s="1"/>
  <c r="M948" i="13"/>
  <c r="M847" i="13" s="1"/>
  <c r="G847" i="13"/>
  <c r="M967" i="13"/>
  <c r="M955" i="13" s="1"/>
  <c r="G955" i="13"/>
  <c r="I101" i="1" s="1"/>
  <c r="M572" i="14"/>
  <c r="M566" i="14" s="1"/>
  <c r="G566" i="14"/>
  <c r="I100" i="1" s="1"/>
  <c r="M346" i="14"/>
  <c r="M309" i="14" s="1"/>
  <c r="G309" i="14"/>
  <c r="I84" i="1" s="1"/>
  <c r="M846" i="13"/>
  <c r="M825" i="13" s="1"/>
  <c r="G825" i="13"/>
  <c r="M522" i="14"/>
  <c r="M478" i="14" s="1"/>
  <c r="G478" i="14"/>
  <c r="I95" i="1" l="1"/>
  <c r="I97" i="1"/>
  <c r="I98" i="1"/>
  <c r="G42" i="1"/>
  <c r="G39" i="1"/>
  <c r="I94" i="1"/>
  <c r="G1015" i="13"/>
  <c r="I82" i="1"/>
  <c r="G622" i="14"/>
  <c r="H44" i="1"/>
  <c r="I44" i="1" s="1"/>
  <c r="G55" i="17"/>
  <c r="I85" i="1"/>
  <c r="H50" i="1"/>
  <c r="I50" i="1" s="1"/>
  <c r="H39" i="1" l="1"/>
  <c r="I39" i="1" s="1"/>
  <c r="H42" i="1"/>
  <c r="H58" i="1" s="1"/>
  <c r="G58" i="1"/>
  <c r="I17" i="1"/>
  <c r="I21" i="1" s="1"/>
  <c r="I105" i="1"/>
  <c r="G25" i="1" l="1"/>
  <c r="G28" i="1"/>
  <c r="I42" i="1"/>
  <c r="I58" i="1" s="1"/>
  <c r="A25" i="1" l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Ondrej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<sst xmlns="http://schemas.openxmlformats.org/spreadsheetml/2006/main" count="8769" uniqueCount="2315">
  <si>
    <t>Položka obsahuje tašky pro ukončení levé strany plochy střechy, tašky pro připojení hřebene okrajová levá, spojovací materiál a montáž tašek. Spotřeba tašek 2,6 ks/bm.</t>
  </si>
  <si>
    <t>štítové tašky : 6,65+4,25</t>
  </si>
  <si>
    <t>765312764R00</t>
  </si>
  <si>
    <t>Ukončení plochy taškami okraj. pravými, režná</t>
  </si>
  <si>
    <t>štítové tašky : 6,65+5,5</t>
  </si>
  <si>
    <t>765312772R00</t>
  </si>
  <si>
    <t>Hák protisněhový</t>
  </si>
  <si>
    <t>Dodávka a montáž protisněhového háku.</t>
  </si>
  <si>
    <t>cca 1ks/m2 : 125,74*1</t>
  </si>
  <si>
    <t>dopočet : 0,26</t>
  </si>
  <si>
    <t>765312774R00</t>
  </si>
  <si>
    <t>Střešní lávka, rošt 800 x 250 mm</t>
  </si>
  <si>
    <t>Položka obsahuje dodání kompletní sady střešní lávky (tj. 2 ks držáků univerzálních, 2 ks držáku roštu a rošt).</t>
  </si>
  <si>
    <t>střešní lávka : 1</t>
  </si>
  <si>
    <t>765312782R00</t>
  </si>
  <si>
    <t>Taška prostupová s nástav.pro anténu, režná</t>
  </si>
  <si>
    <t>Dodávka a montáž prostupové tašky a nástavce pro anténu.</t>
  </si>
  <si>
    <t>765312786R00</t>
  </si>
  <si>
    <t>Pás ochranný větrací okapní 500/10 cm hliník</t>
  </si>
  <si>
    <t>Dodávka a montáž ochranného okapního pásu.</t>
  </si>
  <si>
    <t>u okrajů střechy : 10,95*2</t>
  </si>
  <si>
    <t>765312787R00</t>
  </si>
  <si>
    <t>Taška prostup.s nástavcem odvětrání, režná</t>
  </si>
  <si>
    <t>Pložka obsahuje kompletní sadu pro odvětrání kanalizace - nástavec pro odvětrání, flexi hadici se stahovacím páskem, těsnící pryžová manžeta, těsnící tmel a tašku prostupovou.</t>
  </si>
  <si>
    <t>odhad počtu ks : 2</t>
  </si>
  <si>
    <t>765318871R00</t>
  </si>
  <si>
    <t>Demontáž krytiny z hřebenáčů, tvrdá malta, do suti</t>
  </si>
  <si>
    <t>stáv.hřeben : 10,95</t>
  </si>
  <si>
    <t>765332810R00</t>
  </si>
  <si>
    <t>Demontáž betonové krytiny, na sucho, do suti</t>
  </si>
  <si>
    <t>stáv.střešní krytina : 10,95*5,5*2+4,6*1,15</t>
  </si>
  <si>
    <t>pojist.hydroizolace krovu - skladba S4 : 10,95*5,5*2+4,6*1,15</t>
  </si>
  <si>
    <t>7659902Rpol</t>
  </si>
  <si>
    <t>6,5389</t>
  </si>
  <si>
    <t>766411821R00</t>
  </si>
  <si>
    <t>Demontáž obložení stěn palubkami</t>
  </si>
  <si>
    <t>stáv.obložení štítů : 4,085*2,35/2*4</t>
  </si>
  <si>
    <t>766411822R00</t>
  </si>
  <si>
    <t>Demontáž podkladových roštů obložení stěn</t>
  </si>
  <si>
    <t>stáv.obložení štítů - rošt : 4,085*2,35/2*4</t>
  </si>
  <si>
    <t>pohled F4 : 4,085*2,35/2*2</t>
  </si>
  <si>
    <t>pohled F7 : 4,085*2,35/2*2</t>
  </si>
  <si>
    <t>dřev.obklad části fasády - rošt : 19,1995*2,5</t>
  </si>
  <si>
    <t>766421821R00</t>
  </si>
  <si>
    <t>Demontáž obložení stropů palubkami</t>
  </si>
  <si>
    <t>stáv.obložení říms (odečteno z CAD) : 51</t>
  </si>
  <si>
    <t>766421822R00</t>
  </si>
  <si>
    <t>Demontáž podkladových roštů obložení podhledů</t>
  </si>
  <si>
    <t>T1 D+M Kuchyňská linka dl.2,5m, DTD desky vč.vestavěných spotřebičů, prac.deska tl.38mm</t>
  </si>
  <si>
    <t>Spotřebiče :</t>
  </si>
  <si>
    <t>- dvouplotýnková sklokeramická varná deska</t>
  </si>
  <si>
    <t>- lednice s mrazákem</t>
  </si>
  <si>
    <t>podrobný popis a specifikace výrobku v tabulce trhlářských výrobků PD ! : 1</t>
  </si>
  <si>
    <t>dřev.obklad části fasády : 19,1995</t>
  </si>
  <si>
    <t>dřev.obklad části fasády - rošt : 19,1995*2,5*1,1</t>
  </si>
  <si>
    <t>dopočet na celé 4m : 14*4-52,7986</t>
  </si>
  <si>
    <t>dřev.obklad části fasády : 19,1995*0,022*1,15</t>
  </si>
  <si>
    <t>7669959Rpol</t>
  </si>
  <si>
    <t>1,3324</t>
  </si>
  <si>
    <t>7679901Rpol</t>
  </si>
  <si>
    <t>1 D+M Hliníkové vstupní dveře 110/228cm izol.dvojsklo, rám tmavě červehnědá/bílá,vč.kování</t>
  </si>
  <si>
    <t>7679902Rpol</t>
  </si>
  <si>
    <t>2 D+M Plastové vstupní dveře 94/228cm tep.izol.výplň,rám tmavě červehnědá/bílá,vč.kování</t>
  </si>
  <si>
    <t>7679903Rpol</t>
  </si>
  <si>
    <t>3 D+M Plastové okno 240/150cm, 2křídlé OS+OS izol.trojsklo, rám tmavě červehnědá/bílá,vč.kování</t>
  </si>
  <si>
    <t>7679904Rpol</t>
  </si>
  <si>
    <t>4 D+M Plastové okno 88/150cm, 1křídlé O+S izol.trojsklo, rám tmavě červehnědá/bílá,vč.kování</t>
  </si>
  <si>
    <t>7679905Rpol</t>
  </si>
  <si>
    <t>5 D+M Plastové okno 176/150cm, 2křídlé OS+OS izol.trojsklo, rám tmavě červehnědá/bílá,vč.kování</t>
  </si>
  <si>
    <t>7679906Rpol</t>
  </si>
  <si>
    <t>6 D+M Plastové okno 60/120cm, 1křídlé O+S izol.trojsklo, rám tmavě červehnědá/bílá,vč.kování</t>
  </si>
  <si>
    <t>7679908Rpol</t>
  </si>
  <si>
    <t>8 D+M Plastové okno 116/150cm, 1křídlé O+S izol.trojsklo, rám tmavě červehnědá/bílá,vč.kování</t>
  </si>
  <si>
    <t>7679909Rpol</t>
  </si>
  <si>
    <t>9 D+M Plastové okno 98/150cm, 1křídlé O+S izol.trojsklo, rám tmavě červehnědá/bílá,vč.kování</t>
  </si>
  <si>
    <t>21 D+M Vnitřní dveře 80/197cm, 1křídlé plné CPL vč.obložk.zárubně a kování, RAL 7035</t>
  </si>
  <si>
    <t>22 D+M Vnitřní dveře 80/197cm, 1křídlé plné CPL vč.rámové zárubně a kování, RAL 7035</t>
  </si>
  <si>
    <t>7679923Rpol</t>
  </si>
  <si>
    <t>23 D+M Vnitřní dveře 60/197cm, 1křídlé plné CPL vč.obložk.zárubně a kování, RAL 7035</t>
  </si>
  <si>
    <t>7679924Rpol</t>
  </si>
  <si>
    <t>24 D+M Střešní výstup 46/61m, nezateplený vč.lemování</t>
  </si>
  <si>
    <t>7679925Rpol</t>
  </si>
  <si>
    <t>25 D+M Půdní výstup 60/60m, tepelně izolační EW15 DP3</t>
  </si>
  <si>
    <t>7679930Rpol</t>
  </si>
  <si>
    <t>D+M Komínová krycí stříška nerez, cca 850/550mm vč.přikotvení</t>
  </si>
  <si>
    <t>viz popis ve výkrese střech PD  : 1</t>
  </si>
  <si>
    <t>771101101R00</t>
  </si>
  <si>
    <t>Vysávání podlah prům.vysavačem pro pokládku dlažby</t>
  </si>
  <si>
    <t>dtto ker.dlažby : 56,1</t>
  </si>
  <si>
    <t>771101210RT1</t>
  </si>
  <si>
    <t>Penetrace podkladu pod dlažby vč.penetračního nátěru</t>
  </si>
  <si>
    <t>56,1+4,2+56,15*0,1</t>
  </si>
  <si>
    <t>771475014RT2</t>
  </si>
  <si>
    <t>Obklad soklíků keram.rovných, tmel,výška 10 cm vč.flexibilního lepidla a spár.hmoty</t>
  </si>
  <si>
    <t xml:space="preserve">soklky ker.dlažby : </t>
  </si>
  <si>
    <t>m.č.101 : 1,5*2+1,4*2-0,8-1,1+0,25*2</t>
  </si>
  <si>
    <t>m.č.102 : 3,7*2+4,95*2-0,8*2-0,6</t>
  </si>
  <si>
    <t>m.č.104 : 4,6*2+2*2-1+0,25*2-0,8</t>
  </si>
  <si>
    <t>m.č.105 : 4,6*2+4,95*2-0,8*3+0,35*2+0,3*2+0,3*2</t>
  </si>
  <si>
    <t>m.č.100 : 2,95+1,3*2+0,15*4</t>
  </si>
  <si>
    <t>771479001R00</t>
  </si>
  <si>
    <t>Řezání dlaždic keramických pro soklíky</t>
  </si>
  <si>
    <t>dtto ker.sokl : 56,15</t>
  </si>
  <si>
    <t>771575109RT6</t>
  </si>
  <si>
    <t>Montáž podlah keram.,hladké, tmel, 30x30 cm vč.flexibilního lepidla a spár.hmoty</t>
  </si>
  <si>
    <t>skladba P21 : 15,9+9,3+22,8</t>
  </si>
  <si>
    <t>771577113RS2</t>
  </si>
  <si>
    <t>Lišta hliníková přechodová, stejná výška dlaždic profil pro tloušťku dlaždic 10 mm</t>
  </si>
  <si>
    <t>0,8*4+0,6*3</t>
  </si>
  <si>
    <t>771577131RS2</t>
  </si>
  <si>
    <t>Hrana schodů z nerezového profilu pro tloušťku dlaždic 10 mm, roh zaoblený</t>
  </si>
  <si>
    <t>okraj dlažby v m.č.100 : 2,65</t>
  </si>
  <si>
    <t>771578011RT3</t>
  </si>
  <si>
    <t>Spára podlaha - stěna, silikonem</t>
  </si>
  <si>
    <t>keram.sokl : 56,15</t>
  </si>
  <si>
    <t>spoj ker.dlažba/ker.bklad : 2,15*2+1,65*2+1,9*4+0,9*2+1,2*2-0,6*5</t>
  </si>
  <si>
    <t>771579791R00</t>
  </si>
  <si>
    <t>Příplatek za plochu podlah keram. do 5 m2 jednotl.</t>
  </si>
  <si>
    <t>2,1+8,1</t>
  </si>
  <si>
    <t>771775109RT2</t>
  </si>
  <si>
    <t>Montáž podlah keram.vnější, hladké, tmel, 30x30 cm vč.flexibilního lepidla a spár.hmoty</t>
  </si>
  <si>
    <t>skladba P23 - m.č.100 : 4,2</t>
  </si>
  <si>
    <t>7719901Rpol</t>
  </si>
  <si>
    <t>Dlažba keramická protiskluzná 300x300x10 mm třída R10</t>
  </si>
  <si>
    <t>Slinuté neglazované obkladové prvky s velmi nízkou nasákavostí pod 0,5 %, určené k obkladům podlah v exteriérech a interiérech, které jsou vystaveny povětrnostním vlivům a vysokému až extremnímu mechanickému namáhání, obrusu a znečištění.</t>
  </si>
  <si>
    <t>skladba P21 : 48*1,1</t>
  </si>
  <si>
    <t>sokl (řezaný) : 6</t>
  </si>
  <si>
    <t>dopočet na celé m2 : 0,2</t>
  </si>
  <si>
    <t>7719902Rpol</t>
  </si>
  <si>
    <t>Dlažba keramická protiskluzná 300x300x10 mm třída R11</t>
  </si>
  <si>
    <t>skladba P22 : 8,1*1,1</t>
  </si>
  <si>
    <t>dopočet na celé m2 : 0,09</t>
  </si>
  <si>
    <t>7719903Rpol</t>
  </si>
  <si>
    <t>Dlažba keramická protiskluzná 300x300x10 mm třída R11/B</t>
  </si>
  <si>
    <t>skladba P23 : 4,2*1,1</t>
  </si>
  <si>
    <t>soklík (řezaný) : 1</t>
  </si>
  <si>
    <t>dopočet na celé m2 : 0,38</t>
  </si>
  <si>
    <t>776972418R00</t>
  </si>
  <si>
    <t>Rohož z Al profilů tl. 18 mm montáž a dodávka rohože</t>
  </si>
  <si>
    <t>m.č.101 : 1,7*1,2+1,1*0,25</t>
  </si>
  <si>
    <t>776976365R00</t>
  </si>
  <si>
    <t>Náběhový rám Al široký šířky 65 mm</t>
  </si>
  <si>
    <t>Dodávka a montáž náběhového rámu a hmoždinek 4 ks/m.</t>
  </si>
  <si>
    <t>m.č.101 : 0,8</t>
  </si>
  <si>
    <t>998776201R00</t>
  </si>
  <si>
    <t>Přesun hmot pro podlahy povlakové, výšky do 6 m</t>
  </si>
  <si>
    <t>dtto ker.obklad : 38,6575</t>
  </si>
  <si>
    <t xml:space="preserve">m.č.103  : </t>
  </si>
  <si>
    <t>předsíň : (1,7*2+2,2*2)*2-0,65*0,9-0,6*2*3+(0,65+0,9*2)*0,25</t>
  </si>
  <si>
    <t>wc : (0,9*2+1,9*2)*2-0,6*0,9-0,6*2+(0,6+0,9*2)*0,25</t>
  </si>
  <si>
    <t>sprcha : (1,2*2+1,9*2)*2-0,6*0,9-0,6*2+(0,6+0,9*2)*0,25</t>
  </si>
  <si>
    <t>m.č.105 : (2,5+0,6)*1,5+1,1*0,6</t>
  </si>
  <si>
    <t>m.č.105 : 5,31</t>
  </si>
  <si>
    <t>předsíň : 0,65+0,9*2</t>
  </si>
  <si>
    <t>wc : 0,6+0,9*2</t>
  </si>
  <si>
    <t>sprcha : 0,6+0,9*2</t>
  </si>
  <si>
    <t>m.č.105 : 2*1,5</t>
  </si>
  <si>
    <t>ker.obklad vč.prořezu : 38,6575*1,1</t>
  </si>
  <si>
    <t>dopočet na celé m2 : 1-0,5233</t>
  </si>
  <si>
    <t>H01 - U 140 : 2*1,4*0,64*3</t>
  </si>
  <si>
    <t>H02 - U 140 : 2*1,25*0,64</t>
  </si>
  <si>
    <t>bednění říms - skladba S4  : 51*1,1</t>
  </si>
  <si>
    <t>dřev.obklad části fasády : 19,1995*1,1</t>
  </si>
  <si>
    <t>latě a kontralatě krovu  : 125,74*0,2*4,5+125,74*0,2*1,5</t>
  </si>
  <si>
    <t>skladba Z1 - prkna : 68,705*2*1,024</t>
  </si>
  <si>
    <t>skladba Z1 - rošt : 68,705*2,7*0,48</t>
  </si>
  <si>
    <t>bednění říms - skladba S4  : 51*2*1,1</t>
  </si>
  <si>
    <t>dřev.obklad části fasády : 19,1995*2*1,1</t>
  </si>
  <si>
    <t>dřev.obklad části fasády - rošt : 19,1995*2,5*0,2</t>
  </si>
  <si>
    <t>dtto opravy omítek : 204,9</t>
  </si>
  <si>
    <t>nové omítky : 13,865</t>
  </si>
  <si>
    <t>784402801R00</t>
  </si>
  <si>
    <t>Odstranění malby oškrábáním v místnosti H do 3,8 m</t>
  </si>
  <si>
    <t>dtto opravy omítek : 146,7+58,2</t>
  </si>
  <si>
    <t>7319901Rpol</t>
  </si>
  <si>
    <t>Třífázové provedení, čerpadlo rozdělení na venkovní část a vnitřní hydrobox, propojeno chladivovým potrubím, přepínacíventi pro vytápění a ohřev teplé vody v akumulačnímzásobníku. TČ včetně ekvitermní regulace s venkovnímteplotním čidlem, s čidlem otopné vody a čidlem ohřívače teplé vody. Obsahuje i oběhové čerpadlo a pojistný přetlakový ventil.</t>
  </si>
  <si>
    <t>7319902Rpol</t>
  </si>
  <si>
    <t>Akumulační taktovací nádoba, objem 100 litrů</t>
  </si>
  <si>
    <t>7319903Rpol</t>
  </si>
  <si>
    <t>7319904Rpol</t>
  </si>
  <si>
    <t>Expanzní nádoba uzavřená, 6 barů, 50 litrů</t>
  </si>
  <si>
    <t>7319905Rpol</t>
  </si>
  <si>
    <t>Prostorový termostat s podlahovým čidlem pro elektrické podlahové vytápění</t>
  </si>
  <si>
    <t>7319906Rpol</t>
  </si>
  <si>
    <t>D+M Rozdělovač a sběrač pro teplov.podlah.vytápění pro 6 okruhů,s el.termopohony,směš.čerpadlo+ventil</t>
  </si>
  <si>
    <t>Včetně komaxitové skříně.</t>
  </si>
  <si>
    <t>7319907Rpol</t>
  </si>
  <si>
    <t>Oběhové čerpadlo pro vytápění objektu s regulací výkonu, 0,4l/s dif.tlak 28 kPa</t>
  </si>
  <si>
    <t>7319908Rpol</t>
  </si>
  <si>
    <t>Montáž zařízení - kotelny</t>
  </si>
  <si>
    <t>7329901Rpol</t>
  </si>
  <si>
    <t>Tepelná izolace návleková polyuretanová</t>
  </si>
  <si>
    <t>7329902Rpol</t>
  </si>
  <si>
    <t>Materiál spojovací a těsnící</t>
  </si>
  <si>
    <t>7329903Rpol</t>
  </si>
  <si>
    <t>ks</t>
  </si>
  <si>
    <t>7339901Rpol</t>
  </si>
  <si>
    <t>Potrubí měděné, průměr 28x1,5mm, vč.tvarovek</t>
  </si>
  <si>
    <t>7339902Rpol</t>
  </si>
  <si>
    <t>Potrubí měděné, průměr 22x1mm, vč.tvarovek</t>
  </si>
  <si>
    <t>7339903Rpol</t>
  </si>
  <si>
    <t>Potrubí měděné, průměr 18x1mm, vč.tvarovek</t>
  </si>
  <si>
    <t>7339904Rpol</t>
  </si>
  <si>
    <t>Potrubí měděné, průměr 15x1mm, vč.tvarovek</t>
  </si>
  <si>
    <t>7339905Rpol</t>
  </si>
  <si>
    <t>7349901Rpol</t>
  </si>
  <si>
    <t>Kulový ventil s filtrem DN25</t>
  </si>
  <si>
    <t>7349902Rpol</t>
  </si>
  <si>
    <t>Kulový ventil DN25</t>
  </si>
  <si>
    <t>7349903Rpol</t>
  </si>
  <si>
    <t>Radiátorové šroubení rohové nebo přímé DN15</t>
  </si>
  <si>
    <t>7349904Rpol</t>
  </si>
  <si>
    <t>Ventil radiátorový rohový pro otopné těleso klasického provedení</t>
  </si>
  <si>
    <t>7349905Rpol</t>
  </si>
  <si>
    <t>Objímka pro montáž trubky</t>
  </si>
  <si>
    <t>7349906Rpol</t>
  </si>
  <si>
    <t>Hlavice termostatická</t>
  </si>
  <si>
    <t>7349907Rpol</t>
  </si>
  <si>
    <t>Kohout vypouštěcí DN15</t>
  </si>
  <si>
    <t>7349908Rpol</t>
  </si>
  <si>
    <t>Ventil manometru a manometr 0-0,4 Mpa</t>
  </si>
  <si>
    <t>7349909Rpol</t>
  </si>
  <si>
    <t>Šroubení s plochým těsněním</t>
  </si>
  <si>
    <t>7349910Rpol</t>
  </si>
  <si>
    <t>Automatický odvzdušňovací ventil</t>
  </si>
  <si>
    <t>7349911Rpol</t>
  </si>
  <si>
    <t>Seaparátor vzduchu</t>
  </si>
  <si>
    <t>7349912Rpol</t>
  </si>
  <si>
    <t>Montáž zařízení - armatury</t>
  </si>
  <si>
    <t>7359901Rpol</t>
  </si>
  <si>
    <t>Ocelové deskové těleso 22-600x2000</t>
  </si>
  <si>
    <t>7359902Rpol</t>
  </si>
  <si>
    <t>Ocelové deskové těleso 33-600x1200</t>
  </si>
  <si>
    <t>7359903Rpol</t>
  </si>
  <si>
    <t>Trubkové těleso šířky 600mm, výšky 1500mm</t>
  </si>
  <si>
    <t>7359904Rpol</t>
  </si>
  <si>
    <t>Podlahové vytápění - trubka pětivrstvá 16x2mm vč.systémové desky a úchytů trubek</t>
  </si>
  <si>
    <t>7359908Rpol</t>
  </si>
  <si>
    <t>Montáž zařízení - otopná tělesa, podlah.vytápění</t>
  </si>
  <si>
    <t>7359909Rpol</t>
  </si>
  <si>
    <t>Topná zkouška soustavy do 50kW vč.nastavení a zaškolení obsluhy</t>
  </si>
  <si>
    <t>M219901Rpol</t>
  </si>
  <si>
    <t>Zásuvka dvojnásobná 16A/230V/IP20, pod omítku včetně jednorámečku</t>
  </si>
  <si>
    <t>M219902Rpol</t>
  </si>
  <si>
    <t>Zásuvka 16A/230V/IP44</t>
  </si>
  <si>
    <t>M219903Rpol</t>
  </si>
  <si>
    <t>Spínač jednopólový s návratem, řaz.1/0 10A/230V/IP44, ve skříňce s prosklením TOTAL STOP</t>
  </si>
  <si>
    <t>M219904Rpol</t>
  </si>
  <si>
    <t>Vypínač jednopólový, řaz.1/0, 10A/230V/IP20 pod omítku, včetně jednorámečku</t>
  </si>
  <si>
    <t>M219905Rpol</t>
  </si>
  <si>
    <t>Vypínač jednopólový, řaz.1, 10A/230V/IP44 pod omítku</t>
  </si>
  <si>
    <t>M219906Rpol</t>
  </si>
  <si>
    <t>Přepínač střídavý, řaz.6, 10A/230V/IP20 pod omítku, včetně jednorámečku</t>
  </si>
  <si>
    <t>M219907Rpol</t>
  </si>
  <si>
    <t>Přepínač střídavý, řaz.6+6, 10A/230V/IP20 pod omítku, včetně jednorámečku</t>
  </si>
  <si>
    <t>M219908Rpol</t>
  </si>
  <si>
    <t>Zásuvková skříň s jističi a proudovým chráničem zásuvka 32A/400V, 16A/400V, 2x 16A/230V</t>
  </si>
  <si>
    <t>M219909Rpol</t>
  </si>
  <si>
    <t>Montáž koncových prvků</t>
  </si>
  <si>
    <t>M219910Rpol</t>
  </si>
  <si>
    <t>Montáž zařízení dodaných ostatními profesemi</t>
  </si>
  <si>
    <t>M219911Rpol</t>
  </si>
  <si>
    <t>Trubka PVC ohebná pr.21mm</t>
  </si>
  <si>
    <t>M219912Rpol</t>
  </si>
  <si>
    <t>Lišta vkládací 40/40mm</t>
  </si>
  <si>
    <t>M219913Rpol</t>
  </si>
  <si>
    <t>Drátěný žlab včetně konzol, 100/50mm</t>
  </si>
  <si>
    <t>M219914Rpol</t>
  </si>
  <si>
    <t>Drátěný žlab včetně konzol, 50/50mm</t>
  </si>
  <si>
    <t>M219915Rpol</t>
  </si>
  <si>
    <t>Svorka pro pospojování vodivých trubek s páskem Cu</t>
  </si>
  <si>
    <t>M219916Rpol</t>
  </si>
  <si>
    <t>Krabice přístrojová KP 68/2</t>
  </si>
  <si>
    <t>M219917Rpol</t>
  </si>
  <si>
    <t>Krabice se svorkovnicí a víčkem</t>
  </si>
  <si>
    <t>M219918Rpol</t>
  </si>
  <si>
    <t>Krabice rozvodná KU 68/1903 se svorkov.a víčkem</t>
  </si>
  <si>
    <t>M219919Rpol</t>
  </si>
  <si>
    <t>Krabice rozvodná KU 97/5 se svorkovnicí a víčkem</t>
  </si>
  <si>
    <t>M219920Rpol</t>
  </si>
  <si>
    <t>Krabice odbočná KO 68 s víčkem</t>
  </si>
  <si>
    <t>M219921Rpol</t>
  </si>
  <si>
    <t>Montáž čidel zabezpeční objektu - čidla stávající</t>
  </si>
  <si>
    <t>M219922Rpol</t>
  </si>
  <si>
    <t>Montáž úložných systémů</t>
  </si>
  <si>
    <t>M219923Rpol</t>
  </si>
  <si>
    <t>Vodič CY 6 mm2 zž pro pospojování</t>
  </si>
  <si>
    <t>M219924Rpol</t>
  </si>
  <si>
    <t>Kabel CYKY - J 4x10</t>
  </si>
  <si>
    <t>M219925Rpol</t>
  </si>
  <si>
    <t>Kabel CYKY - J 5x6</t>
  </si>
  <si>
    <t>M219926Rpol</t>
  </si>
  <si>
    <t>Kabel CYKY - J 5x4</t>
  </si>
  <si>
    <t>M219927Rpol</t>
  </si>
  <si>
    <t>Kabel CYKY - J 5x1,5</t>
  </si>
  <si>
    <t>M219928Rpol</t>
  </si>
  <si>
    <t>Kabel CYKY - J 3x2,5</t>
  </si>
  <si>
    <t>M219929Rpol</t>
  </si>
  <si>
    <t>Kabel CYKY - J 3x1,5, CYKY - O 3x1,5</t>
  </si>
  <si>
    <t>M219930Rpol</t>
  </si>
  <si>
    <t>Kabel CYKY - O 2x1,5</t>
  </si>
  <si>
    <t>M219931Rpol</t>
  </si>
  <si>
    <t>Montáž kabelů a vodičů</t>
  </si>
  <si>
    <t>M219932Rpol</t>
  </si>
  <si>
    <t>Svítidlo se zdrojem LED, opálový kryt, IP44 pro chodby, WC, umývárny</t>
  </si>
  <si>
    <t>M219933Rpol</t>
  </si>
  <si>
    <t>Svítidlo se zdrojem LED, liniové 2x18W, IP44 s krytem</t>
  </si>
  <si>
    <t>M219934Rpol</t>
  </si>
  <si>
    <t>Svítidlo venkovní se zdrojem LED, nástěnné, 26W osvětlení vchodu</t>
  </si>
  <si>
    <t>M219935Rpol</t>
  </si>
  <si>
    <t>Svítidlo průmyslové se zdrojem LED, 50W, IP44 osvětlení garáže a přístřešku</t>
  </si>
  <si>
    <t>M219936Rpol</t>
  </si>
  <si>
    <t>Montáž svítidel včetně připojení</t>
  </si>
  <si>
    <t>M219937Rpol</t>
  </si>
  <si>
    <t>Montáž dodaných zařízení - ÚT, ZTI, VZT</t>
  </si>
  <si>
    <t>M219938Rpol</t>
  </si>
  <si>
    <t>Drát FeZn průměr 8mm</t>
  </si>
  <si>
    <t>M219939Rpol</t>
  </si>
  <si>
    <t>Drát FeZn průměr 10mm</t>
  </si>
  <si>
    <t>M219940Rpol</t>
  </si>
  <si>
    <t>Pásek FeZn 30x4mm</t>
  </si>
  <si>
    <t>M219941Rpol</t>
  </si>
  <si>
    <t>Ochranný úhelník s držáky</t>
  </si>
  <si>
    <t>M219942Rpol</t>
  </si>
  <si>
    <t>Svorka hromosvodová SS, SP1, SO, SZ, SR03</t>
  </si>
  <si>
    <t>M219943Rpol</t>
  </si>
  <si>
    <t>Držáky svodného drátu - tašková střecha, hřebenáče</t>
  </si>
  <si>
    <t>M219944Rpol</t>
  </si>
  <si>
    <t>Držák svodného drátu na stěnu</t>
  </si>
  <si>
    <t>M219945Rpol</t>
  </si>
  <si>
    <t>Montáž hromosvodu</t>
  </si>
  <si>
    <t>M219946Rpol</t>
  </si>
  <si>
    <t>Podružný materiál</t>
  </si>
  <si>
    <t>M219947Rpol</t>
  </si>
  <si>
    <t>Rozvaděč R1 - Rozvodnice plastová inst.pod omítku minimálně 72 modulů, IP30, s dveřmi</t>
  </si>
  <si>
    <t>M219948Rpol</t>
  </si>
  <si>
    <t>Jistič trojfázový s vypínací cívkou</t>
  </si>
  <si>
    <t>M219949Rpol</t>
  </si>
  <si>
    <t>Přepěťová ochrana typ 1 a 2</t>
  </si>
  <si>
    <t>M219950Rpol</t>
  </si>
  <si>
    <t>Jistič trojfázový</t>
  </si>
  <si>
    <t>M219951Rpol</t>
  </si>
  <si>
    <t>Jistič jednofázový</t>
  </si>
  <si>
    <t>M219952Rpol</t>
  </si>
  <si>
    <t>Proudový chránič dvoupólový 16A/30 mA v kombinaci s jističem</t>
  </si>
  <si>
    <t>M219953Rpol</t>
  </si>
  <si>
    <t>Časové relé týdenní 230V</t>
  </si>
  <si>
    <t>M219954Rpol</t>
  </si>
  <si>
    <t>Proudový chránič čtyřpólový 40A/300 mA</t>
  </si>
  <si>
    <t>M219955Rpol</t>
  </si>
  <si>
    <t>M219956Rpol</t>
  </si>
  <si>
    <t>M219957Rpol</t>
  </si>
  <si>
    <t>M219958Rpol</t>
  </si>
  <si>
    <t>Montáž dodávek</t>
  </si>
  <si>
    <t>M219960Rpol</t>
  </si>
  <si>
    <t>Doprava materiálu</t>
  </si>
  <si>
    <t>M219961Rpol</t>
  </si>
  <si>
    <t>Likvidace odpadového materiálu</t>
  </si>
  <si>
    <t>M219962Rpol</t>
  </si>
  <si>
    <t>Zaškolení obsluhy</t>
  </si>
  <si>
    <t>721176103R00</t>
  </si>
  <si>
    <t>Potrubí HT připojovací D 50 x 1,8 mm potrubí včetně tvarovek</t>
  </si>
  <si>
    <t>6</t>
  </si>
  <si>
    <t>721176105R00</t>
  </si>
  <si>
    <t>Potrubí HT připojovací D 110 x 2,7 mm potrubí včetně tvarovek</t>
  </si>
  <si>
    <t>721176115R00</t>
  </si>
  <si>
    <t>Potrubí HT odpadní svislé D 110 x 2,7 mm potrubí včetně tvarovek</t>
  </si>
  <si>
    <t>721176222R00</t>
  </si>
  <si>
    <t>Potrubí KG svodné (ležaté) v zemi D 110 x 3,2 mm potrubí včetně tvarovek</t>
  </si>
  <si>
    <t>12</t>
  </si>
  <si>
    <t>721176223R00</t>
  </si>
  <si>
    <t>Potrubí KG svodné (ležaté) v zemi D 125 x 3,2 mm potrubí včetně tvarovek</t>
  </si>
  <si>
    <t>721194105RM1</t>
  </si>
  <si>
    <t>Vyvedení odpadních výpustek D 50 x 1,8 včetně podomítkové zápachové uzávěrky</t>
  </si>
  <si>
    <t>721194107R00</t>
  </si>
  <si>
    <t>Vyvedení odpadních výpustek D 75 x 1,9</t>
  </si>
  <si>
    <t>721194109R00</t>
  </si>
  <si>
    <t>Vyvedení odpadních výpustek D 110 x 2,3</t>
  </si>
  <si>
    <t>721273200RT3</t>
  </si>
  <si>
    <t>Souprava ventilační střešní HL souprava větrací hlavice PP HL810  D 110 mm</t>
  </si>
  <si>
    <t>721290111R00</t>
  </si>
  <si>
    <t>Zkouška těsnosti kanalizace vodou DN 125</t>
  </si>
  <si>
    <t>12+10</t>
  </si>
  <si>
    <t>7219904Rpol</t>
  </si>
  <si>
    <t>Zednické přípomoci</t>
  </si>
  <si>
    <t>998721201R00</t>
  </si>
  <si>
    <t>Přesun hmot pro vnitřní kanalizaci, výšky do 6 m</t>
  </si>
  <si>
    <t>722172331R00</t>
  </si>
  <si>
    <t>Potrubí z PPR, D 20x3,4 mm, PN 20, vč. zed. výpom.</t>
  </si>
  <si>
    <t>Potrubí včetně tvarovek a zednických výpomocí.</t>
  </si>
  <si>
    <t>722172332R00</t>
  </si>
  <si>
    <t>Potrubí z PPR, D 25x4,2 mm, PN 20, vč. zed. výpom.</t>
  </si>
  <si>
    <t>25</t>
  </si>
  <si>
    <t>722181211RT7</t>
  </si>
  <si>
    <t>Izolace návleková termoizolační šedá tl.stěny 6mm vnitřní průměr 22 mm</t>
  </si>
  <si>
    <t>V položce je kalkulována dodávka izolační trubice, spon a lepicí pásky.</t>
  </si>
  <si>
    <t>722181213RT8</t>
  </si>
  <si>
    <t>Izolace návleková termoizolační šedá tl.stěny 13mm vnitřní průměr 25 mm</t>
  </si>
  <si>
    <t>722280106R00</t>
  </si>
  <si>
    <t>Tlaková zkouška vodovodního potrubí DN 32</t>
  </si>
  <si>
    <t>722290234R00</t>
  </si>
  <si>
    <t>Proplach a dezinfekce vodovod.potrubí do DN 80</t>
  </si>
  <si>
    <t>7229901Rpol</t>
  </si>
  <si>
    <t>Kohout plnící nebo vypouštěcí dod.a mont.</t>
  </si>
  <si>
    <t>7229902Rpol</t>
  </si>
  <si>
    <t>Kohout kulový DN 25 dod.a mont.</t>
  </si>
  <si>
    <t>7229903Rpol</t>
  </si>
  <si>
    <t>Kohout venkovní výtokový (nezámrzná armatura) dod.a mont.</t>
  </si>
  <si>
    <t>7229904Rpol</t>
  </si>
  <si>
    <t>998722201R00</t>
  </si>
  <si>
    <t>Přesun hmot pro vnitřní vodovod, výšky do 6 m</t>
  </si>
  <si>
    <t>7259901Rpol</t>
  </si>
  <si>
    <t>D+M Klozet keramický závěsný bílý, vč.sedátka vč.montáž.rámu pro zazdění,krycí desky dvoj.splach</t>
  </si>
  <si>
    <t>7259902Rpol</t>
  </si>
  <si>
    <t>D+M Umyvadlo keramické bílé, vč.stojánk.baterie vč.sifonu, 2ks roh.ventilů,2ks pancéř.dopoj.hadice</t>
  </si>
  <si>
    <t>7259903Rpol</t>
  </si>
  <si>
    <t>D+M Sprchový kout 1,5x1,2m, plastová zástěna vč.sifonu, podomítkové baterie a sprchové hlavice</t>
  </si>
  <si>
    <t>7259904Rpol</t>
  </si>
  <si>
    <t>D+M Dřez jednoduchý nerezový s odkapávačem 580/500mm, vč.sifonu, dřezové baterie</t>
  </si>
  <si>
    <t>Včetně 2ks roh.ventilů, 2ks pancéřové dopojovací hadice.</t>
  </si>
  <si>
    <t>998725201R00</t>
  </si>
  <si>
    <t>Přesun hmot pro zařizovací předměty, výšky do 6 m</t>
  </si>
  <si>
    <t>7259905Rpol</t>
  </si>
  <si>
    <t>Dávkovač živin pro ČOV včetně náplně a instalace</t>
  </si>
  <si>
    <t>Kontrola stávající ČOV odčerpání + zavedení aktivovaného kalu</t>
  </si>
  <si>
    <t>62,8</t>
  </si>
  <si>
    <t>62,8/2</t>
  </si>
  <si>
    <t>174101101R00</t>
  </si>
  <si>
    <t>Zásyp jam, rýh, šachet se zhutněním</t>
  </si>
  <si>
    <t>36,4</t>
  </si>
  <si>
    <t>175101101RT2</t>
  </si>
  <si>
    <t>Obsyp potrubí bez prohození sypaniny s dodáním štěrkopísku frakce 0 - 22 mm</t>
  </si>
  <si>
    <t>25,2</t>
  </si>
  <si>
    <t>přebytečný výkopek : 25,2</t>
  </si>
  <si>
    <t>451572111R00</t>
  </si>
  <si>
    <t>Lože pod potrubí z kameniva těženého 0 - 4 mm</t>
  </si>
  <si>
    <t>462511270R00</t>
  </si>
  <si>
    <t>Zához z kamene bez proštěrk. z terénu do 200 kg</t>
  </si>
  <si>
    <t>462519002R00</t>
  </si>
  <si>
    <t>Příplatek-urovnání ploch záhozu, kameny do 200 kg</t>
  </si>
  <si>
    <t>721242112R00</t>
  </si>
  <si>
    <t>Lapač střešních splavenin HL600NHO D 110 až 125 mm</t>
  </si>
  <si>
    <t>871311111R00</t>
  </si>
  <si>
    <t>Montáž trubek z tvrdého PVC ve výkopu d 160 mm</t>
  </si>
  <si>
    <t>70</t>
  </si>
  <si>
    <t>877313123R00</t>
  </si>
  <si>
    <t>Montáž tvarovek jednoos. plast. gum.kroužek DN 150</t>
  </si>
  <si>
    <t>877353121R00</t>
  </si>
  <si>
    <t>Montáž tvarovek odboč. plast. gum. kroužek DN 150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</si>
  <si>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</si>
  <si>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</si>
  <si>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</si>
  <si>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</si>
  <si>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</si>
  <si>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899711122R00</t>
  </si>
  <si>
    <t>Fólie výstražná z PVC šedá, šířka 30 cm</t>
  </si>
  <si>
    <t>894431212RAA</t>
  </si>
  <si>
    <t>Šachta, D 400 mm, dl.šach.roury 1,5 m, sběrná dno PP KG D 110 mm, poklop litina 12,5 t</t>
  </si>
  <si>
    <t>Agregovaná položka</t>
  </si>
  <si>
    <t>POL2_1</t>
  </si>
  <si>
    <t>Osazení plastového dna, osazení korugované šachtové roury, vložení těsnění, osazení šachtové teleskopické roury a litinového poklopu.</t>
  </si>
  <si>
    <t>28611260.A</t>
  </si>
  <si>
    <t>Trubka kanalizační KGEM SN 8 PVC 160x4,7x1000</t>
  </si>
  <si>
    <t>71</t>
  </si>
  <si>
    <t>28651662.A</t>
  </si>
  <si>
    <t>Koleno kanalizační KGB 160/ 45° PVC</t>
  </si>
  <si>
    <t>13</t>
  </si>
  <si>
    <t>28651705.A</t>
  </si>
  <si>
    <t>Odbočka kanalizační KGEA 160/ 160/45° PVC</t>
  </si>
  <si>
    <t>998276101R00</t>
  </si>
  <si>
    <t>Přesun hmot, trubní vedení plastová, otevř. výkop</t>
  </si>
  <si>
    <t>721176116R00</t>
  </si>
  <si>
    <t>Potrubí HT odpadní svislé D 125 x 3,1 mm potrubí včetně tvarovek</t>
  </si>
  <si>
    <t>721234111RT1</t>
  </si>
  <si>
    <t>Vtok střešní PP pro pochůznou střechu živičný pás, nerez mřížka D 75, 110, 125 mm</t>
  </si>
  <si>
    <t>113106231R00</t>
  </si>
  <si>
    <t>Rozebrání dlažeb ze zámkové dlažby v kamenivu</t>
  </si>
  <si>
    <t>stáv.zpev.plocha : 11,5*13,1</t>
  </si>
  <si>
    <t>113107510R00</t>
  </si>
  <si>
    <t>Odstranění podkladu pl. 50 m2,kam.drcené tl.10 cm</t>
  </si>
  <si>
    <t>okap.chodníček a zpev.plocha kolem stáv.objektu (ze tří stran) - podklad : 9,6*0,8*2+9,65*0,8</t>
  </si>
  <si>
    <t>113107610R00</t>
  </si>
  <si>
    <t>Odstranění podkladu nad 50 m2,kam.drcené tl.10 cm</t>
  </si>
  <si>
    <t>stáv.zpev.plocha - podklad : 11,5*13,1</t>
  </si>
  <si>
    <t>113109310R00</t>
  </si>
  <si>
    <t>Odstranění podkladu pl.50 m2, bet.prostý tl.10 cm</t>
  </si>
  <si>
    <t>okap.chodníček a zpev.plocha kolem stáv.objektu (ze tří stran) : 9,6*0,8*2+9,65*0,8</t>
  </si>
  <si>
    <t>113201111R00</t>
  </si>
  <si>
    <t>Vytrhání obrubníků chodníkových a parkových</t>
  </si>
  <si>
    <t>obruby stáv.zpev.plochy : 11,5*2+13,1*2-9,65</t>
  </si>
  <si>
    <t>121101101R00</t>
  </si>
  <si>
    <t>Sejmutí ornice s přemístěním do 50 m</t>
  </si>
  <si>
    <t>sejmutí ornice : 625*0,1-150,65*0,1</t>
  </si>
  <si>
    <t>122201102R00</t>
  </si>
  <si>
    <t>Odkopávky nezapažené v hor. 3 do 1000 m3 s naložením na dopravní prostředek</t>
  </si>
  <si>
    <t>odkopávka pro nové zpev.plochy, po sejmutí ornice : 602*0,32+23*0,15+45*0,08</t>
  </si>
  <si>
    <t>odečet kubatury stáv.zpev.plochy a okap.chodníčku : -11,5*13,1*0,18-23,08*0,2</t>
  </si>
  <si>
    <t>122201109R00</t>
  </si>
  <si>
    <t>Příplatek za lepivost - odkopávky v hor. 3</t>
  </si>
  <si>
    <t>167,957/3</t>
  </si>
  <si>
    <t>162201102R00</t>
  </si>
  <si>
    <t>Vodorovné přemístění výkopku z hor.1-4 do 50 m</t>
  </si>
  <si>
    <t>ornice pro úpravu pruhu podél obrub zpev.ploch : 140*1,2*0,15*1,1+0,28</t>
  </si>
  <si>
    <t>167101101R00</t>
  </si>
  <si>
    <t>Nakládání výkopku z hor.1-4 v množství do 100 m3</t>
  </si>
  <si>
    <t>ornice pro úpravu pruhu podél obrub zpev.ploch : 28</t>
  </si>
  <si>
    <t>180402111R00</t>
  </si>
  <si>
    <t>Založení trávníku parkového výsevem v rovině</t>
  </si>
  <si>
    <t>pruh podél obrub zpev.ploch : 140*1,2</t>
  </si>
  <si>
    <t>181101102R00</t>
  </si>
  <si>
    <t>Úprava pláně v zářezech v hor. 1-4, se zhutněním</t>
  </si>
  <si>
    <t>dlážděná zpev.plocha : 602+23</t>
  </si>
  <si>
    <t>plocha z recyklátu : 45</t>
  </si>
  <si>
    <t>181301103R00</t>
  </si>
  <si>
    <t>Rozprostření ornice, rovina, tl. 15-20 cm,do 500m2</t>
  </si>
  <si>
    <t>pruh podél obrub zpev.ploch (použita ornice ze stavby) : 140*1,2</t>
  </si>
  <si>
    <t>182001121R00</t>
  </si>
  <si>
    <t>Plošná úprava terénu, nerovnosti do 15 cm v rovině</t>
  </si>
  <si>
    <t>výkopek ze zemních prací : 167,957</t>
  </si>
  <si>
    <t>1999902Rpol</t>
  </si>
  <si>
    <t>suť ze stáv.zpev.ploch, obrub, okap.chodníčku : 150,65*0,225+150,65*0,22+23,08*0,22+23,08*0,24+39,055*0,22</t>
  </si>
  <si>
    <t>00572400</t>
  </si>
  <si>
    <t>Směs travní parková I. běžná zátěž</t>
  </si>
  <si>
    <t>pruh podél obrub zpev.ploch : 168*0,05</t>
  </si>
  <si>
    <t>dopočet na celé kg : 0,6</t>
  </si>
  <si>
    <t>564791111R00</t>
  </si>
  <si>
    <t>Podklad pro zpevněné plochy z kam.drceného 0-63 mm</t>
  </si>
  <si>
    <t>podklad zpev.ploch a chodníů : (602+23)*0,15</t>
  </si>
  <si>
    <t>564851111RT2</t>
  </si>
  <si>
    <t>Podklad ze štěrkodrti po zhutnění tloušťky 15 cm štěrkodrť frakce 0-32 mm</t>
  </si>
  <si>
    <t>podklad zpev.ploch : 602</t>
  </si>
  <si>
    <t>579300015R00</t>
  </si>
  <si>
    <t>Kryt komunikací z asfalt.recyklátu po zhutnění 8cm</t>
  </si>
  <si>
    <t>u sjezdu na cyklostezku : 25</t>
  </si>
  <si>
    <t>přechodový úsek u napojení na cesty v areálu : 20</t>
  </si>
  <si>
    <t>596215021R00</t>
  </si>
  <si>
    <t>Kladení zámkové dlažby tl. 6 cm do drtě tl. 4 cm</t>
  </si>
  <si>
    <t>V položce jsou zakalkulovány i náklady na dodání hmot pro lože a na dodání materiálu na výplň spár.</t>
  </si>
  <si>
    <t>beton.dlažba chodníků : 23</t>
  </si>
  <si>
    <t>596215040R00</t>
  </si>
  <si>
    <t>Kladení zámkové dlažby tl. 8 cm do drtě tl. 4 cm</t>
  </si>
  <si>
    <t>beton.dlažba zpev.ploch : 602</t>
  </si>
  <si>
    <t>592452655</t>
  </si>
  <si>
    <t>Dlažba betonová zámková přírodní 20x10x8cm</t>
  </si>
  <si>
    <t>beton.dlažba zpev.ploch : 602*1,02</t>
  </si>
  <si>
    <t>dopočet na celé m2 : 0,96</t>
  </si>
  <si>
    <t>59245308</t>
  </si>
  <si>
    <t>Dlažba betonová zámková přírodní 20x10x6cm</t>
  </si>
  <si>
    <t>beton dlažba chodníků : 23*1,02</t>
  </si>
  <si>
    <t>dopočet na celé m2 : 0,54</t>
  </si>
  <si>
    <t>899331111R00</t>
  </si>
  <si>
    <t>Výšková úprava vstupu do 20 cm, zvýšení poklopu</t>
  </si>
  <si>
    <t>Poznámky:</t>
  </si>
  <si>
    <t>1. V položkách jsou zakalkulovány i náklady na:</t>
  </si>
  <si>
    <t>a) odbourání dosavadního krytu, podkladu, nadezdívky nebo prstence s odklizením vybouraných hmot do 3 m,</t>
  </si>
  <si>
    <t>b) zarovnání plochy nadezdívky cementovou maltou,</t>
  </si>
  <si>
    <t>c) podbetonování nebo podezdění rámu,</t>
  </si>
  <si>
    <t>d) odstranění a znovuosazení rámu, poklopu, mříže, krycího hrnce nebo hydrantu,</t>
  </si>
  <si>
    <t>e) úpravu a doplnění krytu popř. podkladu vozovky v místě provedené výškové úpravy.</t>
  </si>
  <si>
    <t>úprava stáv.šachet : 3</t>
  </si>
  <si>
    <t>917862111R00</t>
  </si>
  <si>
    <t>Osazení stojat. obrub.bet. s opěrou,lože z C 12/15</t>
  </si>
  <si>
    <t>obruby zpev.ploch - výměra dla PD : 184</t>
  </si>
  <si>
    <t>pro obruby : 184*0,2*0,15</t>
  </si>
  <si>
    <t>D+M Poklop ocelový kotevní šachty atyp.600/1500mm vč.rámu a povrchové úpravy</t>
  </si>
  <si>
    <t>nový poklop kotevní šachty : 1</t>
  </si>
  <si>
    <t>59217421</t>
  </si>
  <si>
    <t>Obrubník chodníkový typ T10, 1000/100/250mm</t>
  </si>
  <si>
    <t>obruby zpev.ploch - výměra dla PD : 184*1,05</t>
  </si>
  <si>
    <t>dopočet na celé m : 0,8</t>
  </si>
  <si>
    <t>998223011R00</t>
  </si>
  <si>
    <t>Přesun hmot, pozemní komunikace, kryt dlážděný</t>
  </si>
  <si>
    <t>131201201R00</t>
  </si>
  <si>
    <t>Hloubení zapažených jam v hor.3 do 100 m3</t>
  </si>
  <si>
    <t>131201209R00</t>
  </si>
  <si>
    <t>Příplatek za lepivost - hloubení zapaž.jam v hor.3</t>
  </si>
  <si>
    <t>4,5/3</t>
  </si>
  <si>
    <t>37,24/3</t>
  </si>
  <si>
    <t>139601102R00</t>
  </si>
  <si>
    <t>Ruční výkop jam, rýh a šachet v hornině tř. 3</t>
  </si>
  <si>
    <t>141721102R00</t>
  </si>
  <si>
    <t>Řízené protlačení a vtažení PE d 160 mm, hor.1 - 4</t>
  </si>
  <si>
    <t>Jedná se o bezvýkopovou technologii horizontálně řízeného vrtání a vtažení potrubí na principu rozplavování a rozrušování zeminy pomocí vysokotlaké směsi vody a bentonitu.</t>
  </si>
  <si>
    <t>V položce je započteno : - provedení pilotního vrtu,</t>
  </si>
  <si>
    <t xml:space="preserve">                                        - potřebné rozšíření vrtu,</t>
  </si>
  <si>
    <t xml:space="preserve">                                        - vtažení potrubí,</t>
  </si>
  <si>
    <t xml:space="preserve">                                        - svařování vtahovaného potrubí.</t>
  </si>
  <si>
    <t>10</t>
  </si>
  <si>
    <t>151101102R00</t>
  </si>
  <si>
    <t>Pažení a rozepření stěn rýh - příložné - hl.do 4 m</t>
  </si>
  <si>
    <t>151101112R00</t>
  </si>
  <si>
    <t>Odstranění pažení stěn rýh - příložné - hl. do 4 m</t>
  </si>
  <si>
    <t>přebytečný výkopek : 21,52</t>
  </si>
  <si>
    <t>871311121R00</t>
  </si>
  <si>
    <t>Montáž trubek polyetylenových ve výkopu d 160 mm</t>
  </si>
  <si>
    <t>877312121R00</t>
  </si>
  <si>
    <t>Přirážka za 1 spoj elektrotvarovky d 160 mm</t>
  </si>
  <si>
    <t>892271111R00</t>
  </si>
  <si>
    <t>Tlaková zkouška vodovodního potrubí do DN 125</t>
  </si>
  <si>
    <t>892273111R00</t>
  </si>
  <si>
    <t>Desinfekce vodovodního potrubí do DN 125</t>
  </si>
  <si>
    <t>57,7</t>
  </si>
  <si>
    <t>89901Rpol</t>
  </si>
  <si>
    <t>Elektrokoleno PE 100 PN16 D 160mm, 45 stupňů</t>
  </si>
  <si>
    <t>89902Rpol</t>
  </si>
  <si>
    <t>Montáž potrubní spojky na potrubí</t>
  </si>
  <si>
    <t>89903Rpol</t>
  </si>
  <si>
    <t>Potrubní spojka jištěná proti posuvu SP 0430 S2000 DN 160 PN 16</t>
  </si>
  <si>
    <t>89904Rpol</t>
  </si>
  <si>
    <t>Zaplnění stávajícího potrubí PE 160 cemento-popílkovou směsí</t>
  </si>
  <si>
    <t>899721112R00</t>
  </si>
  <si>
    <t>Fólie výstražná z PVC bílá, šířka 30 cm</t>
  </si>
  <si>
    <t>899731114R00</t>
  </si>
  <si>
    <t>Vodič signalizační CYY 6 mm2</t>
  </si>
  <si>
    <t>28613108.M</t>
  </si>
  <si>
    <t>Elektrospojka d 160 mm SDR 11 PE 100</t>
  </si>
  <si>
    <t>286134726</t>
  </si>
  <si>
    <t>Trubka vodovodní PE 100 SDR 17  160x9,5 mm</t>
  </si>
  <si>
    <t>SDR 17</t>
  </si>
  <si>
    <t>PN 10</t>
  </si>
  <si>
    <t>58</t>
  </si>
  <si>
    <t>939901Rpol</t>
  </si>
  <si>
    <t>Dočasné přejezdy/přechody přes výkop po dobu prováděných prací</t>
  </si>
  <si>
    <t>969011141R00</t>
  </si>
  <si>
    <t>Vybourání vodovod., plynového vedení DN do 200 mm</t>
  </si>
  <si>
    <t>30</t>
  </si>
  <si>
    <t>30*0,063</t>
  </si>
  <si>
    <t>Položka obsahuje dodávku a montáž atikové okapnice RŠ 200 mm osazené do podkladu spojovacím materiálem ve dvou řadách celkem 12 ks/m.</t>
  </si>
  <si>
    <t>okraje atik střechy nad zpev.plochami : 6,5*2+14</t>
  </si>
  <si>
    <t>712378003R00</t>
  </si>
  <si>
    <t>Atiková okapnice z poplast.plechu rš.250 mm</t>
  </si>
  <si>
    <t>Položka obsahuje dodávku a montáž atikové okapnice RŠ 250 mm osazené do podkladu spojovacím materiálem ve dvou řadách celkem 12 ks/m.</t>
  </si>
  <si>
    <t>okraje atik střechy nad m.č.106 : 0,35+5,3+3,9+2,9+1,55</t>
  </si>
  <si>
    <t>712378005R00</t>
  </si>
  <si>
    <t>Stěnová lišta vyhnutá z poplast.plechu rš.70 mm</t>
  </si>
  <si>
    <t>Položka obsahuje dodávku a montáž stěnové lišty vyhnuté RŠ 70 mm osazené do podkladu spojovacím materiálem v jedné řadě 6 ks/m.</t>
  </si>
  <si>
    <t xml:space="preserve">skladba S3 : </t>
  </si>
  <si>
    <t>u vytažení na stěny  : 6,35+3,8</t>
  </si>
  <si>
    <t>u světlíku : 4</t>
  </si>
  <si>
    <t xml:space="preserve">skladba S2 : </t>
  </si>
  <si>
    <t>u vytažení na stěny  : 14</t>
  </si>
  <si>
    <t>712378006R00</t>
  </si>
  <si>
    <t>Rohová lišta vnější z poplast.plechu rš.100 mm</t>
  </si>
  <si>
    <t>Položka obsahuje dodávku a montáž rohové vnější lišty RŠ 100 mm osazené do podkladu spojovacím materiálem v jedné řadě 6 ks/m.</t>
  </si>
  <si>
    <t>skladba S3 : 4,85+3,75+6,3+1,55</t>
  </si>
  <si>
    <t>skladba S2 : 6,5*2+14</t>
  </si>
  <si>
    <t>712378007R00</t>
  </si>
  <si>
    <t>Rohová lišta vnitřní z poplast.plechu rš.100 mm</t>
  </si>
  <si>
    <t>Položka obsahuje dodávku a montáž rohové vnitřní lišty RŠ 100 mm osazené do podkladu spojovacím materiálem v jedné řadě 6 ks/m.</t>
  </si>
  <si>
    <t>u vytažení na atiky a stěny : 6,35+4,85+3,75+6,3+1,55</t>
  </si>
  <si>
    <t>u světlíku : 4*1</t>
  </si>
  <si>
    <t>u vytažení na stěny : 14</t>
  </si>
  <si>
    <t>712378008R00</t>
  </si>
  <si>
    <t>Pásek z poplast.plechu rš.50 mm</t>
  </si>
  <si>
    <t>Položka obsahuje dodávku a montáž pásku RŠ 50 mm osazené do podkladu spojovacím materiálem v jedné řadě 6 ks/m.</t>
  </si>
  <si>
    <t>u vytažení na stěny  : 13,6</t>
  </si>
  <si>
    <t>712378103RT3</t>
  </si>
  <si>
    <t>Atiková propust s mřížkou a manžetou z PVC DN 110 mm</t>
  </si>
  <si>
    <t>Položka obsahuje dodávku a montáž propustě, utěsnění PU pěnou a doplnění manžety zálivkovou hmotou. Délka trubky 500 mm.</t>
  </si>
  <si>
    <t>střecha nad m.č.106 : 1</t>
  </si>
  <si>
    <t>střecha přístřešku : 1</t>
  </si>
  <si>
    <t>712378104RT4</t>
  </si>
  <si>
    <t>Prostup pro vpusť s manžetou PVC průměr prostupu 110 mm</t>
  </si>
  <si>
    <t>střecha nad m.č.106 - skladba S3 : 1</t>
  </si>
  <si>
    <t>střecha přístřešku - skladba S2 : 2</t>
  </si>
  <si>
    <t>712378105RT3</t>
  </si>
  <si>
    <t>Prostup parozábranou s manžetou PVC průměr prostupu 110 mm</t>
  </si>
  <si>
    <t>Položka obsahuje ukotvení kotevní desky šrouby, utěsnění kolem prostupu PU pěnou, přitavením manžety prostupu na parozábranu a doplnění manžety pojistnou zálivkovou hmotou. Včetně dodávky materiálu.</t>
  </si>
  <si>
    <t>712391171RZ5</t>
  </si>
  <si>
    <t>Povlaková krytina střech do 10°, podklad. textilie 1 vrstva - včetně dodávky textilie 300 g/m2</t>
  </si>
  <si>
    <t>712391172RZ5</t>
  </si>
  <si>
    <t>Povlaková krytina střech do 10°, ochran. textilie 1 vrstva - včetně dodávky textilie 300g/m2</t>
  </si>
  <si>
    <t>712562701R00</t>
  </si>
  <si>
    <t>Zesílení spojů páskem fólie rš.10 cm a zalití</t>
  </si>
  <si>
    <t>vytažení na atiky a stěny : (6,35+4,85+3,75+6,3+1,55)*0,35+(1,55+6,3+3,85+5,65)*0,3+1*0,25*4</t>
  </si>
  <si>
    <t>712801001R00</t>
  </si>
  <si>
    <t>H13 : 2,75*0,25</t>
  </si>
  <si>
    <t>H14 : 3,75*0,25*3+3,25*0,25*3</t>
  </si>
  <si>
    <t>H15 : 3,25*0,25</t>
  </si>
  <si>
    <t>H16 : 3,5*0,25</t>
  </si>
  <si>
    <t>H17 : 3,5*0,38+3,5*0,25</t>
  </si>
  <si>
    <t>H18 : 4*0,3+4*0,25</t>
  </si>
  <si>
    <t xml:space="preserve">XPS tl.160mm : </t>
  </si>
  <si>
    <t>H19 : 3,25*0,38*3</t>
  </si>
  <si>
    <t xml:space="preserve">tep.izolace ztuž.věnců : </t>
  </si>
  <si>
    <t>V11a - XPS tl.80mm : 14*0,25</t>
  </si>
  <si>
    <t>V11b - XPS tl.80mm : 5,89*0,25*2+1*0,25+1,3*0,25</t>
  </si>
  <si>
    <t>V11c - XPS tl.160mm : 13,4*0,25</t>
  </si>
  <si>
    <t>V11c - XPS tl.80mm : 1,25*0,25*2+0,3*0,25*2</t>
  </si>
  <si>
    <t>V12 - XPS tl.80mm : 13,84*0,25</t>
  </si>
  <si>
    <t xml:space="preserve">tep.izolace stropní desky D101 : </t>
  </si>
  <si>
    <t>PUR tl.80mm : (6,94+5,3+3,8+4,7+0,6)*0,2</t>
  </si>
  <si>
    <t>713131131RT2</t>
  </si>
  <si>
    <t>Izolace tepelná stěn lepením lepidlo bitumenové</t>
  </si>
  <si>
    <t>dilatace základů ve styku přístavba/stáv.objekt : 3,9*1,4+0,15*1,4</t>
  </si>
  <si>
    <t>713131153R00</t>
  </si>
  <si>
    <t>Montáž izolace na tmel a hmožd.6 ks/m2, beton</t>
  </si>
  <si>
    <t>Položka obsahuje: očištění povrchu stěny od prachu, nařezání izolačních desek na požadovaný rozměr, nanesení lepicího tmelu, osazení desek, vyvrtání otvorů, montáž hmoždinek, zatření hmoždinek lepicím tmelem.</t>
  </si>
  <si>
    <t>tep.izolace základ.zdiva a soklu - XPS tl.80mm : (14,16+13,78+6,94+0,38*2+5,3+3,85+1,565+2,8)*1,25-(3+3,5+1,1*2)*0,3</t>
  </si>
  <si>
    <t>713141125R00</t>
  </si>
  <si>
    <t>Izolace tepelná střech, desky, na lepidlo</t>
  </si>
  <si>
    <t>tep.izolace střechy nad zpev.plochami - skladba S2 - XPS tl.20mm : 6,5*14</t>
  </si>
  <si>
    <t>713141337R00</t>
  </si>
  <si>
    <t>Izolace tepelná střech do tl.300 mm,3vrstvy,kotvy vč.dodávky kotev</t>
  </si>
  <si>
    <t>tep.izolace střechy - skladba S3  : 30,5</t>
  </si>
  <si>
    <t>713161702R00</t>
  </si>
  <si>
    <t>Položení nadkrokevní izolace, slepení přesahů fól</t>
  </si>
  <si>
    <t>nadkrokevní izolace krovu - skladba S1 : 13,4*7,32</t>
  </si>
  <si>
    <t>713164111RT3</t>
  </si>
  <si>
    <t>Montáž parozábrany na bednění střechy shora včetně dodávky fólie</t>
  </si>
  <si>
    <t>parozábrana krovu - skladba S1 : 13,4*7,32</t>
  </si>
  <si>
    <t>713191100RT9</t>
  </si>
  <si>
    <t>Položení separační fólie včetně dodávky PE fólie</t>
  </si>
  <si>
    <t>28314075.A</t>
  </si>
  <si>
    <t>Pás dilatační s fólií a samolep tl.  5x150 mm</t>
  </si>
  <si>
    <t>s polyetylénovou fólií a samolepem</t>
  </si>
  <si>
    <t>trvale pružná výplň dynamicky namáhaných dilatačních spár, speciální konstrukce pásů zabraňující úniku cementové vody z betonu do obvodového zdiva</t>
  </si>
  <si>
    <t>objemová hmotnost 25 kg/m3</t>
  </si>
  <si>
    <t xml:space="preserve">obvod.dilatace : </t>
  </si>
  <si>
    <t>m.č.106 : 24</t>
  </si>
  <si>
    <t>283140751</t>
  </si>
  <si>
    <t>Pás dilatační s fólií a samolep tl.  5x180 mm</t>
  </si>
  <si>
    <t>m.č.107 : 42</t>
  </si>
  <si>
    <t>8a</t>
  </si>
  <si>
    <t>M219908aRpol</t>
  </si>
  <si>
    <t>Zásuvka 16A/400V, 5P, IP44</t>
  </si>
  <si>
    <t>Rozvaděč RD - Rozvodnice plastová inst.pod omítku minimálně 60 modulů, IP30, s dveřmi</t>
  </si>
  <si>
    <t>Pevnost v tlaku: 200 kPa</t>
  </si>
  <si>
    <t>tep.izolace střechy nad zpev.plochami - skladba S2 - XPS tl.20mm : 91*1,05</t>
  </si>
  <si>
    <t>dopočet na celé m2 : 0,45</t>
  </si>
  <si>
    <t>28376852</t>
  </si>
  <si>
    <t>Deska izolační střešní PIR tl. 100 mm</t>
  </si>
  <si>
    <t>Tvrzená polyisokyanurátová pěna (PIR) oboustraně opatřená hliníkovou fólií a na horní ploše nakašírovanou fólií pro pojistnou hydroizolaci z polypropylenu se svislými i vodorovnými přesahy, spoj na pero a drážku.</t>
  </si>
  <si>
    <t>Rozměry: 1240 x 2400 mm (vnější rozměry), 1220 x 2380 mm (krycí rozměry)</t>
  </si>
  <si>
    <t>Objemová hmotnost 33 kg/m3</t>
  </si>
  <si>
    <t>zelená s černým potiskem</t>
  </si>
  <si>
    <t>nadkrokevní izolace krovu - skladba S1 : 98,088*1,08</t>
  </si>
  <si>
    <t>dopočet na celé desky (2,976 m2) : 36*2,976-105,935</t>
  </si>
  <si>
    <t>56284073.A</t>
  </si>
  <si>
    <t>Hmoždinka talířová zatloukací plastová 8/60x135mm</t>
  </si>
  <si>
    <t>tep.izolace základ.zdiva a soklu - XPS tl.80mm : 58,8338*6</t>
  </si>
  <si>
    <t>dopočet  : 360-353,0028</t>
  </si>
  <si>
    <t>58556627</t>
  </si>
  <si>
    <t>Lepicí a stěrkový flexibilní tmel</t>
  </si>
  <si>
    <t>tep.izolace základ.zdiva a soklu - XPS tl.80mm : 58,8338*7,5</t>
  </si>
  <si>
    <t>dopočet na celé pytle (25kg) : 450-441,2535</t>
  </si>
  <si>
    <t>998713101R00</t>
  </si>
  <si>
    <t>Přesun hmot pro izolace tepelné, výšky do 6 m</t>
  </si>
  <si>
    <t>762332120R00</t>
  </si>
  <si>
    <t>Montáž vázaných krovů pravidelných do 224 cm2</t>
  </si>
  <si>
    <t xml:space="preserve">prvky krovu - skladba S1 : </t>
  </si>
  <si>
    <t>pozednice 160/140 : 13,6*2</t>
  </si>
  <si>
    <t>762332140R00</t>
  </si>
  <si>
    <t>Montáž vázaných krovů pravidelných do 450 cm2</t>
  </si>
  <si>
    <t>krokev 140/240 : 7*14</t>
  </si>
  <si>
    <t>762341250U00</t>
  </si>
  <si>
    <t>Mtž bednění šikmé prkna hoblovaná</t>
  </si>
  <si>
    <t>bednění krovu - skladba S1 : 13,4*7,32</t>
  </si>
  <si>
    <t>762342203RT4</t>
  </si>
  <si>
    <t>Montáž laťování střech, vzdálenost latí 22 - 36 cm včetně dodávky řeziva, latě 4/6 cm</t>
  </si>
  <si>
    <t>laťování krovu - skladba S1 : 13,4*7,32</t>
  </si>
  <si>
    <t>762342205RT4</t>
  </si>
  <si>
    <t>Montáž kontralatí na vruty, s těsnicí pěnou včetně dodávky latí 4/6 cm</t>
  </si>
  <si>
    <t>kontralaťování krovu - skladba S1 : 13,4*7,32</t>
  </si>
  <si>
    <t>762395000R00</t>
  </si>
  <si>
    <t>Spojovací a ochranné prostředky pro střechy</t>
  </si>
  <si>
    <t>krokev 140/240 : 98*0,14*0,24</t>
  </si>
  <si>
    <t>pozednice 160/140 : 27,2*0,16*0,14</t>
  </si>
  <si>
    <t>bednění krovu  : 98,088*0,024</t>
  </si>
  <si>
    <t>latě a kontralatě krovu  : 98,088*0,04*0,06*4,5+98,088*0,04*0,06*1,5</t>
  </si>
  <si>
    <t>762512125R00</t>
  </si>
  <si>
    <t>Položení podlah. desek ve dvou vrstvách šroubovan.</t>
  </si>
  <si>
    <t>střecha nad zpev.plochami - skladba S2 : 6,5*14</t>
  </si>
  <si>
    <t>762595000R00</t>
  </si>
  <si>
    <t>Spojovací a ochranné prostředky k položení podlah</t>
  </si>
  <si>
    <t>střecha nad zpev.plochami - skladba S2 : 91*0,01*2</t>
  </si>
  <si>
    <t>7629901Rpol</t>
  </si>
  <si>
    <t>Kotlík žlabový kónický z poplast.plechu,žlab 150mm v ostatních barvách</t>
  </si>
  <si>
    <t>střešní krytina - skladba S1 (okap.žlab - kotlík) : 1</t>
  </si>
  <si>
    <t>764908109RT2</t>
  </si>
  <si>
    <t>Odpadní trouby kruhové z poplast.plechu, D 100 mm v ostatních barvách</t>
  </si>
  <si>
    <t>Dodávka a montáž kruhových odpadních trub včetně mezikusů, kolen, objímek a správkové barvy.</t>
  </si>
  <si>
    <t>střešní krytina - skladba S1 (okap.svod) : 4,3</t>
  </si>
  <si>
    <t>střešní krytina - skladba S2 (okap.svody) : 3,9*2</t>
  </si>
  <si>
    <t>střešní krytina - skladba S3 (okap.svody) : 3,3*2</t>
  </si>
  <si>
    <t>764908204R00</t>
  </si>
  <si>
    <t>Žlab podokapní čtvercový z poplastovaného plechu</t>
  </si>
  <si>
    <t>RTS 18/ II</t>
  </si>
  <si>
    <t>Dodávka a montáž podokapního čtvercového žlabu včetně háků, čel, spojek žlabu a správkové barvy.</t>
  </si>
  <si>
    <t>K1 : 14,2</t>
  </si>
  <si>
    <t>764908305R00</t>
  </si>
  <si>
    <t>Oplechování parapetů z popl.plechu, rš 200 mm</t>
  </si>
  <si>
    <t>Dodávka a montáž oplechování parapetu z plechu tl. 0,5 mm s povrchovou úpravou PE (polyester), lepený enkolitem RŠ 250 mm.</t>
  </si>
  <si>
    <t>K5 : 46</t>
  </si>
  <si>
    <t>764908306R00</t>
  </si>
  <si>
    <t>Oplechování parapetů z popl.plechu, rš 250 mm</t>
  </si>
  <si>
    <t xml:space="preserve">K6 : </t>
  </si>
  <si>
    <t>m.č.107 : 2,75*3+1,25+2,75*3</t>
  </si>
  <si>
    <t>m.č.106 : 3+2,25+0,875</t>
  </si>
  <si>
    <t>764928301R00</t>
  </si>
  <si>
    <t>Z+M oplechování zdí z lakovaného plechu, rš 250 mm</t>
  </si>
  <si>
    <t>Položka je kalkulována pro oplechování zdí a nadezdívek včetně rohů.</t>
  </si>
  <si>
    <t>V položce je započítáno zhotovení a montáž oplechování včetně rohů, dále zednické výpomoci a oprava nátěru.</t>
  </si>
  <si>
    <t>K4 : 28</t>
  </si>
  <si>
    <t>764928304R00</t>
  </si>
  <si>
    <t>Z+M oplechování zdí z lakovaného plechu, rš 500 mm</t>
  </si>
  <si>
    <t>K3 : 30</t>
  </si>
  <si>
    <t>7649901Rpol</t>
  </si>
  <si>
    <t>K7 D+M Protidešťová větrací žaluzie 300/200mm vč.síťky proti hmyzu</t>
  </si>
  <si>
    <t xml:space="preserve">viz podrobný popis v tabulce klempířských výrobků : </t>
  </si>
  <si>
    <t>K7 : 4</t>
  </si>
  <si>
    <t>13851083</t>
  </si>
  <si>
    <t>Plech poplastovaný svitkový, tl. 0,5, š. 1230 mm</t>
  </si>
  <si>
    <t>RTS 21/ II</t>
  </si>
  <si>
    <t>K3 : 30*0,5*1,2</t>
  </si>
  <si>
    <t>K4 : 28*0,25*1,2</t>
  </si>
  <si>
    <t>dopočet na celé m2 : 0,6</t>
  </si>
  <si>
    <t>998764201R00</t>
  </si>
  <si>
    <t>Přesun hmot pro klempířské konstr., výšky do 6 m</t>
  </si>
  <si>
    <t>765799313RL2</t>
  </si>
  <si>
    <t>Montáž fólie na bednění přibitím, přelepení spojů vč.podstřešní difúzní fólie</t>
  </si>
  <si>
    <t>Dodávka a montáž fólie, spojovací pásky včetně spojovacích prostředků.</t>
  </si>
  <si>
    <t>pojist.hydroizolace krovu - skladba S1 : 13,4*7,32</t>
  </si>
  <si>
    <t>pojist.hydroizolace krovu - skladba S5 : 1*1,85+1*2,15</t>
  </si>
  <si>
    <t>998765201R00</t>
  </si>
  <si>
    <t>Přesun hmot pro krytiny tvrdé, výšky do 6 m</t>
  </si>
  <si>
    <t>766412123R00</t>
  </si>
  <si>
    <t>Obložení stěn nad 1 m2 palubkami MD, š. do 10 cm</t>
  </si>
  <si>
    <t xml:space="preserve">dřev.obklad části fasády : </t>
  </si>
  <si>
    <t>pohled F1 : 1,5*1*2+1*0,15*4</t>
  </si>
  <si>
    <t>0,3*3,3+5,3*3,3+3,88*3,3-2,25*0,75-3*0,75+(3+2,25+0,75*2)*0,15</t>
  </si>
  <si>
    <t>pohled F2 : 6,3*4,5-3,5*3,4+(3,5+3,4*2)*0,38</t>
  </si>
  <si>
    <t>pohled F3 : 1,5*0,625*2+0,625*0,15*4</t>
  </si>
  <si>
    <t>1,565*3,3+2,88*3,3-1,1*2,05-0,875*0,75+(1+2,05*2+0,875+0,75*2)*0,15</t>
  </si>
  <si>
    <t>nad nižší střechou (m.č.106) : 6,35*1,4</t>
  </si>
  <si>
    <t>766417111R00</t>
  </si>
  <si>
    <t>Podkladový rošt pod obložení stěn</t>
  </si>
  <si>
    <t>dřev.obklad části fasády - rošt : 76,3415*2,5</t>
  </si>
  <si>
    <t>7669901Rpol</t>
  </si>
  <si>
    <t>T2 D+M Kotev.prvky pro atiku po obvodě střechy S3 2x dřev.hranol 50/50mm + 2x svislá deska cem.10mm</t>
  </si>
  <si>
    <t>Včetně přikotvení k nosné ocelové kci.</t>
  </si>
  <si>
    <t>podrobný popis a specifikace výrobku v tabulce truhlářských výrobků PD ! : 27</t>
  </si>
  <si>
    <t>7669933Rpol</t>
  </si>
  <si>
    <t>Ocel.spojovací materiál Pz pro kotvení dřev.roštu pod obložení fasády, dod.a mont.</t>
  </si>
  <si>
    <t>dřev.obklad části fasády : 76,3415</t>
  </si>
  <si>
    <t>7669934Rpol</t>
  </si>
  <si>
    <t>Hranolek roštu pod fasádní obklad 40x60 mm modřínový</t>
  </si>
  <si>
    <t>dřev.obklad části fasády - rošt : 76,3415*2,5*1,1</t>
  </si>
  <si>
    <t>dopočet na celé 4m : 53*4-209,9391</t>
  </si>
  <si>
    <t>7669935Rpol</t>
  </si>
  <si>
    <t>Řezivo modřínové - prkna tl.22mm, hoblovaná</t>
  </si>
  <si>
    <t>dřev.obklad části fasády : 76,3415*0,022*1,15</t>
  </si>
  <si>
    <t>998766201R00</t>
  </si>
  <si>
    <t>Přesun hmot pro truhlářské konstr., výšky do 6 m</t>
  </si>
  <si>
    <t>767392112R00</t>
  </si>
  <si>
    <t>Montáž krytiny střech, tvar. plechem, šroubováním</t>
  </si>
  <si>
    <t>767995106R00</t>
  </si>
  <si>
    <t>Výroba a montáž kov. atypických konstr. do 250 kg</t>
  </si>
  <si>
    <t xml:space="preserve">ocelová kce přístřešku : </t>
  </si>
  <si>
    <t>HEA 120 : 817,2</t>
  </si>
  <si>
    <t>HEA 160 : 1330,8</t>
  </si>
  <si>
    <t>L 50/50/5 : 56,2</t>
  </si>
  <si>
    <t>PL 60/4 : 48,2</t>
  </si>
  <si>
    <t>U 210/50/4 : 256,1</t>
  </si>
  <si>
    <t>UPE 120 : 331,2</t>
  </si>
  <si>
    <t>PL 8 : 56,4</t>
  </si>
  <si>
    <t>PL 10 : 23,5</t>
  </si>
  <si>
    <t>PL 12 : 87,3</t>
  </si>
  <si>
    <t>spoj.a kotevní materiál : 400</t>
  </si>
  <si>
    <t>7679910Rpol</t>
  </si>
  <si>
    <t>10 D+M Ocelové vstupní dveře 110/230cm, plné tep.izol.výplň,rám tmavě červehnědá/bílá,vč.kování</t>
  </si>
  <si>
    <t>Včetně podkladního tepelně izolačního profilu purenit tl.60mm.</t>
  </si>
  <si>
    <t>Včetně D+M připojovacích pásek !</t>
  </si>
  <si>
    <t>podrobný popis a specifikace výrobku v tabulce výrobků PD ! : 2</t>
  </si>
  <si>
    <t>7679911Rpol</t>
  </si>
  <si>
    <t>11 D+M Plastové okno 87,5/125cm, 1křídlé O+S izol.trojsklo, rám tmavě červehnědá/bílá,vč.kování</t>
  </si>
  <si>
    <t>Včetně vnitřního parapetu z DTD desky, opatřeného zažehlenými konci.</t>
  </si>
  <si>
    <t>podrobný popis a specifikace výrobku v tabulce výrobků PD ! : 1</t>
  </si>
  <si>
    <t>7679912Rpol</t>
  </si>
  <si>
    <t>12 D+M Plastové okno 225/75cm, 2dílné, OS+fix izol.trojsklo, rám tmavě červehnědá/bílá,vč.kování</t>
  </si>
  <si>
    <t>7679913Rpol</t>
  </si>
  <si>
    <t>13 D+M Plastové okno 300/75cm, 3dílné, OS+fix+OS izol.trojsklo, rám tmavě červehnědá/bílá,vč.kování</t>
  </si>
  <si>
    <t>7679914Rpol</t>
  </si>
  <si>
    <t>14 D+M Plastové okno 275/100cm, 2dílné, OS+fix izol.dvojsklo, rám tmavě červehnědá/bílá,vč.kování</t>
  </si>
  <si>
    <t>podrobný popis a specifikace výrobku v tabulce výrobků PD ! : 3</t>
  </si>
  <si>
    <t>7679915Rpol</t>
  </si>
  <si>
    <t>15 D+M Plastové okno 275/62,5cm, 2dílné, fix+fix izol.dvojsklo, rám tmavě červehnědá/bílá,vč.kování</t>
  </si>
  <si>
    <t>7679916Rpol</t>
  </si>
  <si>
    <t>16 D+M Plastové okno 125/112,5cm, 1křídlé O+S izol.dvojsklo, rám tmavě červehnědá/bílá,vč.kování</t>
  </si>
  <si>
    <t>7679917Rpol</t>
  </si>
  <si>
    <t>17 D+M Sekční vrata 350/372cm, PUR výplň tl.42mm plná, rám RAL/bílá, vč.el.pohonu a nouz.otevírání</t>
  </si>
  <si>
    <t>7679918Rpol</t>
  </si>
  <si>
    <t>18 D+M Sekční vrata 300/330cm, PUR výplň tl.42mm plná, rám RAL/bílá, vč.el.pohonu a nouz.otevírání</t>
  </si>
  <si>
    <t>7679919Rpol</t>
  </si>
  <si>
    <t>19 D+M Světlík kopulový fixní 100/100cm, 4vrstvý vč.podsady v.45cm, vč.AL mříže</t>
  </si>
  <si>
    <t>7679920Rpol</t>
  </si>
  <si>
    <t>20 D+M Ocelové vnitřní dveře 275/255cm,plné 2křídl EW15 DP3, 2ks samozavírače, vč.kování, RAL 7035</t>
  </si>
  <si>
    <t>7679921Rpol</t>
  </si>
  <si>
    <t>Z1 D+M Ocelové lemování podlahy vrat L 80/80/8mm kotvy P5/50-200 - 8ks, celkem 40kg, žár.zinek</t>
  </si>
  <si>
    <t>podrobný popis a specifikace výrobku v tabulce zámečnických výrobků PD ! : 1</t>
  </si>
  <si>
    <t>7679922Rpol</t>
  </si>
  <si>
    <t>Z2 D+M Ocelové lemování podlahy vrat L 80/80/8mm kotvy P5/50-200 - 8ks, celkem 35kg, žár.zinek</t>
  </si>
  <si>
    <t>13321220</t>
  </si>
  <si>
    <t>Tyč ocelová plochá jakost S355  60x4 mm</t>
  </si>
  <si>
    <t>PL 60/4 : 0,0482*1,1</t>
  </si>
  <si>
    <t>13331512</t>
  </si>
  <si>
    <t>Úhelník rovnoramenný L jakost S235  50x50x5 mm</t>
  </si>
  <si>
    <t>L 50/50/5 : 0,0562*1,1</t>
  </si>
  <si>
    <t>13385430</t>
  </si>
  <si>
    <t>Tyč průřezu UPE120, střední, jakost oceli S235</t>
  </si>
  <si>
    <t>UPE 120 : 0,3312*1,1</t>
  </si>
  <si>
    <t>13388130</t>
  </si>
  <si>
    <t>Tyč průřezu HEA120, střední, jakost oceli S235</t>
  </si>
  <si>
    <t>HEA 120 : 0,8172*1,1</t>
  </si>
  <si>
    <t>13388140</t>
  </si>
  <si>
    <t>Tyč průřezu HEA160, střední, jakost oceli S235</t>
  </si>
  <si>
    <t>HEA 160 : 1,3308*1,1</t>
  </si>
  <si>
    <t>13611224</t>
  </si>
  <si>
    <t>Plech hladký jakost S235  8x1000x2000 mm</t>
  </si>
  <si>
    <t>PL 8 : 0,0564*1,2</t>
  </si>
  <si>
    <t>13611228</t>
  </si>
  <si>
    <t>Plech hladký jakost S235  10x1000x2000 mm</t>
  </si>
  <si>
    <t>PL 10 : 0,0235*1,2</t>
  </si>
  <si>
    <t>13611232</t>
  </si>
  <si>
    <t>Plech hladký jakost S235  12x1000x2000 mm</t>
  </si>
  <si>
    <t>PL 12 : 0,0873*1,2</t>
  </si>
  <si>
    <t>13890201</t>
  </si>
  <si>
    <t>Přirážka za pozinkování ocelových výrobků</t>
  </si>
  <si>
    <t>139Rpol</t>
  </si>
  <si>
    <t>Profil U 210/50/4mm, jakost oceli S235</t>
  </si>
  <si>
    <t>U 210/50/4 : 0,2561*1,1</t>
  </si>
  <si>
    <t>15484313</t>
  </si>
  <si>
    <t>Profil trapézový 40/160x1,00mm, polakovaný</t>
  </si>
  <si>
    <t>přední strana - ochranná vrstva polyesterový lak 25 um</t>
  </si>
  <si>
    <t>zadní strana - ochranný lak 10 um</t>
  </si>
  <si>
    <t>střecha nad zpev.plochami - skladba S2 : 91*1,2</t>
  </si>
  <si>
    <t>dopočet na celé m2 : 0,8</t>
  </si>
  <si>
    <t>55399999</t>
  </si>
  <si>
    <t>Ocelové výrobky - kotvy a spojky-atypické prvky pozinkované</t>
  </si>
  <si>
    <t>998767201R00</t>
  </si>
  <si>
    <t>Přesun hmot pro zámečnické konstr., výšky do 6 m</t>
  </si>
  <si>
    <t>771578014RT1</t>
  </si>
  <si>
    <t>Spára dilatační těsněná PE provazcem a silikonem provazec d.6 mm + silikon</t>
  </si>
  <si>
    <t>998771201R00</t>
  </si>
  <si>
    <t>Přesun hmot pro podlahy z dlaždic, výšky do 6 m</t>
  </si>
  <si>
    <t>781101210RT2</t>
  </si>
  <si>
    <t>Penetrace podkladu pod obklady vč.penetračního nátěru</t>
  </si>
  <si>
    <t>0,93</t>
  </si>
  <si>
    <t>781475116RV1</t>
  </si>
  <si>
    <t>Obklad vnitřní stěn keramický, do tmele, 30x30 cm vč.flexibilního lepidla a spár.hmoty</t>
  </si>
  <si>
    <t>m.č.106 : (0,65+0,9)*0,6</t>
  </si>
  <si>
    <t>781479711R00</t>
  </si>
  <si>
    <t>Příplatek k obkladu stěn keram.,za plochu do 10 m2</t>
  </si>
  <si>
    <t>781497121RS7</t>
  </si>
  <si>
    <t>Lišta hliníková rohová k obkladům profil pro tloušťku obkladu 10 mm</t>
  </si>
  <si>
    <t>m.č.106 : 0,6*2</t>
  </si>
  <si>
    <t>781991Rpol</t>
  </si>
  <si>
    <t>Obklad keramický 600/300/10mm dle výběru investora</t>
  </si>
  <si>
    <t>ker.obklad vč.prořezu : 0,93*1,07</t>
  </si>
  <si>
    <t>dopočet na celé m2 : 1-0,9951</t>
  </si>
  <si>
    <t>998781201R00</t>
  </si>
  <si>
    <t>Přesun hmot pro obklady keramické, výšky do 6 m</t>
  </si>
  <si>
    <t>783225600R00</t>
  </si>
  <si>
    <t>Nátěr syntetický kovových konstrukcí 2x email</t>
  </si>
  <si>
    <t>HEA 120 : 27,3</t>
  </si>
  <si>
    <t>HEA 160 : 39</t>
  </si>
  <si>
    <t>L 50/50/5 : 2,85</t>
  </si>
  <si>
    <t>PL 60/4 : 3,25</t>
  </si>
  <si>
    <t>U 210/50/4 : 16,25</t>
  </si>
  <si>
    <t>UPE 120 : 12,4</t>
  </si>
  <si>
    <t>PL 8 : 3</t>
  </si>
  <si>
    <t>PL 10 : 1</t>
  </si>
  <si>
    <t>PL 12 : 3</t>
  </si>
  <si>
    <t>spoj.a kotevní materiál : 10</t>
  </si>
  <si>
    <t>783226100R00</t>
  </si>
  <si>
    <t>Nátěr syntetický kovových konstrukcí základní</t>
  </si>
  <si>
    <t>783626500R00</t>
  </si>
  <si>
    <t>Nátěr lazurovací truhlářských výrobků 2x</t>
  </si>
  <si>
    <t xml:space="preserve">viditelné prvky krovu - skladba S1 : </t>
  </si>
  <si>
    <t>krokev 140/240 : 98*0,76</t>
  </si>
  <si>
    <t>pozednice 160/140 : 27,2*0,6</t>
  </si>
  <si>
    <t>bednění  : 98,088*1,05</t>
  </si>
  <si>
    <t>dřev.obklad části fasády : 76,3415*1,1</t>
  </si>
  <si>
    <t>783782205R00</t>
  </si>
  <si>
    <t>Nátěr tesařských konstrukcí 2x</t>
  </si>
  <si>
    <t>Koncentrovaný vodou ředitelný fungicidní a insekticidní přípravek na dřevo i zdivo. Přípravek poskytuje dlouhodobou ochranu proti dřevokaznému hmyzu, dřevokazným houbám a plísním. Aplikuje se natíráním. Spotřeba v exteriéru pro dvojitý nátěr 40 g/m2.</t>
  </si>
  <si>
    <t>latě a kontralatě krovu  : 98,088*0,2*4,5+98,088*0,2*1,5</t>
  </si>
  <si>
    <t>dřev.obklad části fasády : 76,3415*2*1,1</t>
  </si>
  <si>
    <t>784191101R00</t>
  </si>
  <si>
    <t>Penetrace podkladu univerzální 1x</t>
  </si>
  <si>
    <t>štuk.omítky : 2,3+14,2119+191,6592</t>
  </si>
  <si>
    <t>sdk : 2,8*0,5</t>
  </si>
  <si>
    <t>784195212R00</t>
  </si>
  <si>
    <t>Malba bílá, bez penetrace, 2 x</t>
  </si>
  <si>
    <t>štuk.omítky : 208,1711</t>
  </si>
  <si>
    <t>sdk : 1,4</t>
  </si>
  <si>
    <t>Položka obsahuje podkladní spojovací můstek, vápenocementové jádro tl. 15 mm a vápenný štuk tl. 2,5 mm.</t>
  </si>
  <si>
    <t>Položka obsahuje cementový postřik podkladu tl. 3 mm, vápenocementové jádro tl. 15 mm a vápenný štuk tl. 2,5 mm.</t>
  </si>
  <si>
    <t>Substrát vhodný pro zakládání střešních zahrad a vegetačních střech s výškou vegetačního substrátu od 60 do 200 mm s převahou suchomilných rostlin a rostlin nenáročných na živiny.</t>
  </si>
  <si>
    <t>Převažující anorganická složka (minerální) nad organickou (humus).</t>
  </si>
  <si>
    <t>Základní složení: kůra + liadrain + dolomitický vápenec + základní hnojivo.</t>
  </si>
  <si>
    <t>Spodní modifikovaný asfaltový pás, ve skladbách vícevrstvých vodotěsných izolací střech i se zatěžovacími vrstvami nebo jako parozábrana.</t>
  </si>
  <si>
    <t>Desky jsou vyráběny v tloušťkách 30, 40, 50, 60, 80, 100 a 120 mm,</t>
  </si>
  <si>
    <t>Formát: 1265 x 615 mm (krycí plocha 0,75 m2)</t>
  </si>
  <si>
    <t>materiál: extrudovaný polystyren, uzavřená buněčná struktura</t>
  </si>
  <si>
    <t>Tepelná vodivost: 0,022 W/mK</t>
  </si>
  <si>
    <t>Dodávka a montáž lamel, zatahovacího plechu, větrací mřížky, spojovacího materiálu, těsnicího tmelu a správkové barvy.</t>
  </si>
  <si>
    <t>174101102R00</t>
  </si>
  <si>
    <t>Zásyp ruční se zhutněním</t>
  </si>
  <si>
    <t>stáv.revizní šachta (odhad) : 0,6*0,9*1,5</t>
  </si>
  <si>
    <t>583417003</t>
  </si>
  <si>
    <t>Kamenivo drcené frakce  0/32mm</t>
  </si>
  <si>
    <t>stáv.revizní šachta (odhad) : 0,81*2,1</t>
  </si>
  <si>
    <t>311238254R00</t>
  </si>
  <si>
    <t>Zdivo keramické broušené P15,  tl. 440 mm</t>
  </si>
  <si>
    <t>Ztratné cihel je kalkulováno ve výši 2 %.</t>
  </si>
  <si>
    <t>dozdívky v m.č.105 : 1,8*1,2-0,94*1,2+2,4*1</t>
  </si>
  <si>
    <t>314231118R00</t>
  </si>
  <si>
    <t>Zdivo komínů z CP 29 P15 na MC 15 pod omítku</t>
  </si>
  <si>
    <t>nadezdění stáv.komínu : 0,75*0,45*0,15</t>
  </si>
  <si>
    <t>316381115R00</t>
  </si>
  <si>
    <t>Komínové krycí desky s přesahem tl. 50 - 80 mm</t>
  </si>
  <si>
    <t>Položka se používá pro krycí desky s přesahem do 70 mm  a obsahuje i náklady na případnou konstrukční obvodovou výztuž, bednění, potěr nebo vyhlazení povrchu ve spádu k okrajům.</t>
  </si>
  <si>
    <t>komínová hlava : 0,85*0,55</t>
  </si>
  <si>
    <t>317168112R00</t>
  </si>
  <si>
    <t>Překlad keramický plochý 115x71x1250 mm</t>
  </si>
  <si>
    <t>m.č.105/106 : 1</t>
  </si>
  <si>
    <t>317234410R00</t>
  </si>
  <si>
    <t>Vyzdívka mezi nosníky cihlami pálenými na MC</t>
  </si>
  <si>
    <t xml:space="preserve">u nových ocel.překladů : </t>
  </si>
  <si>
    <t>H01 - U 140 : 1,4*0,14*0,3+1,4*0,14*0,45*2</t>
  </si>
  <si>
    <t>H02 - U 140 : 1,25*0,45*0,14</t>
  </si>
  <si>
    <t>317314130R00</t>
  </si>
  <si>
    <t>Podbetonování zhlaví nosníků, zdivo šířky 300 mm</t>
  </si>
  <si>
    <t>Položka obsahuje dodávku a uložení betonového polštáře šířky 300 mm, délky 200 mm a tloušťky 50 mm. Položka je určena pro 1 ks zhlaví.</t>
  </si>
  <si>
    <t>H01 - U 140 : 2</t>
  </si>
  <si>
    <t>317314144R00</t>
  </si>
  <si>
    <t>Podbetonování zhlaví nosníků, zdivo šířky 440 mm</t>
  </si>
  <si>
    <t>Položka obsahuje dodávku a uložení betonového polštáře šířky 440 mm, délky 200 mm a tloušťky 50 mm. Položka je určena pro 1 ks zhlaví.</t>
  </si>
  <si>
    <t>H01 - U 140 : 4</t>
  </si>
  <si>
    <t>H02 - U 140 : 2</t>
  </si>
  <si>
    <t>317941123R00</t>
  </si>
  <si>
    <t>Osazení ocelových válcovaných nosníků  č.14-22</t>
  </si>
  <si>
    <t xml:space="preserve">nové ocel.překlady : </t>
  </si>
  <si>
    <t>H01 - U 140 : 2*1,4*0,016*3</t>
  </si>
  <si>
    <t>H02 - U 140 : 2*1,25*0,016</t>
  </si>
  <si>
    <t>342248140R00</t>
  </si>
  <si>
    <t>Příčky keramické na lepidlo, tl. 80 mm</t>
  </si>
  <si>
    <t>m.č.105/106 : 1,8*2,5-0,8*2</t>
  </si>
  <si>
    <t>342668111R00</t>
  </si>
  <si>
    <t>Těsnění styku příčky se stáv. konstrukcí PU pěnou</t>
  </si>
  <si>
    <t>m.č.105/106 : 1,8</t>
  </si>
  <si>
    <t>342941111R00</t>
  </si>
  <si>
    <t>Připojení příček ke stáv.konstr. kotvou na hmožd.</t>
  </si>
  <si>
    <t>Kotvy z nerez oceli upevněné ke stávající cihelné konstrukci hmoždinkou.</t>
  </si>
  <si>
    <t>m.č.105/106 : 2,5*2</t>
  </si>
  <si>
    <t>346244381R00</t>
  </si>
  <si>
    <t>Plentování ocelových nosníků výšky do 20 cm</t>
  </si>
  <si>
    <t>H01 - U 140 : 2*1,4*0,14*3</t>
  </si>
  <si>
    <t>H02 - U 140 : 2*1,25*0,14</t>
  </si>
  <si>
    <t>13384435</t>
  </si>
  <si>
    <t>Tyč průřezu U 140, střední, jakost oceli S235</t>
  </si>
  <si>
    <t>H01 - U 140 : 2*1,4*0,016*3*1,15</t>
  </si>
  <si>
    <t>H02 - U 140 : 2*1,25*0,016*1,15</t>
  </si>
  <si>
    <t>u výplní : 1,1+2,3*2+2,4+1,5*2+1,8+2,3*2+0,95+1,5*2+1,2+1,5*2+0,65+1,2*2</t>
  </si>
  <si>
    <t>0,9+1,5*2+1,8+1,5*2+0,6*2+1,2*4</t>
  </si>
  <si>
    <t>výplně : 1,1*2,3+2,4*1,5+1,8*2,3+0,95*1,5+1,2*1,5+0,65*1,2+0,6*1,2*2+1,8*1,5</t>
  </si>
  <si>
    <t>0,9*1,5</t>
  </si>
  <si>
    <t>611421421R00</t>
  </si>
  <si>
    <t>Oprava váp.omítek stropů do 50% plochy - hladkých</t>
  </si>
  <si>
    <t>V položce jsou zakalkulovány náklady na pomocné pracovní lešení o výšce podlahy do 1900 mm a pro zatížení do 1,5 kPa.</t>
  </si>
  <si>
    <t>omítky stropů : 2,1+15,9+8,1+9,3+22,8</t>
  </si>
  <si>
    <t>611424491R00</t>
  </si>
  <si>
    <t>Příplatek za další 1cm tl.vápen.vnitř.omítky -50%</t>
  </si>
  <si>
    <t>dtto opravy omítek : 58,2</t>
  </si>
  <si>
    <t>611471413R00</t>
  </si>
  <si>
    <t>Úprava stropů aktiv. štukem s přísadou, tl. 2-3 mm</t>
  </si>
  <si>
    <t>V položce jsou zakalkulovány i náklady na pomocné lešení o výšce podlahy do 1900 mm a pro zatížení do 1,5 kPa.</t>
  </si>
  <si>
    <t>612421421R00</t>
  </si>
  <si>
    <t>Oprava vápen.omítek stěn do 50 % pl. - hladkých</t>
  </si>
  <si>
    <t>m.č.101 : (1,4*2+1,5*2)*2,9-1,1*2,3-0,8*2</t>
  </si>
  <si>
    <t>m.č.102 : (4,95*2+3,7*2)*2,9-0,8*2*2-0,6*2-0,9*1,5-1,8*1,5</t>
  </si>
  <si>
    <t>m.č.103 - nad ker.obklady : (1,7*2+2,2*2+0,9*2+1,2*2+1,9*4)*0,75-0,65*0,3-0,6*0,3*2</t>
  </si>
  <si>
    <t>m.č.104 : (4,6*2+2*2)*2,9-1*2,3-1,2*1,5-0,8*2</t>
  </si>
  <si>
    <t>m.č.105 : (4,6*2+4,95*2)*2,9-0,8*2*2-0,95*1,5-2,4*1,5-0,8*2</t>
  </si>
  <si>
    <t>612422491R00</t>
  </si>
  <si>
    <t>Příplatek za další 1cm tl.váp.omítky stěn pl.-50%</t>
  </si>
  <si>
    <t>dtto opravy omítek : 146,7</t>
  </si>
  <si>
    <t>m.č.101 : (1,1+2,3*2)*0,25</t>
  </si>
  <si>
    <t>m.č.102 : (0,9+1,8+1,5*4)*0,25</t>
  </si>
  <si>
    <t>m.č.103 - nad ker.obklady : (0,65+0,6+0,3*6)*0,25</t>
  </si>
  <si>
    <t>m.č.104 : (1,2+1,5*2+1*2,3)*0,25</t>
  </si>
  <si>
    <t>m.č.105 : (0,95+1,5*2+2,4+1,5*2+1,1+2,2*2)*0,25+(1,1+2,2*2)*0,35</t>
  </si>
  <si>
    <t>m.č.105/106 : (1,8+2,3*2)*0,35</t>
  </si>
  <si>
    <t>612471413R00</t>
  </si>
  <si>
    <t>Úprava vnitřních stěn aktivovaným štukem s přísad.</t>
  </si>
  <si>
    <t>612473181R00</t>
  </si>
  <si>
    <t>Omítka vnitř.zdiva ze suché směsi, hladká, strojně</t>
  </si>
  <si>
    <t>Položka obsahuje postřik a jádrovou omítku tl. 15 mm.</t>
  </si>
  <si>
    <t>m.č.103 - pod ker.obklady : (1,7*2+2,2*2+0,9*2+1,2*2+1,9*4)*2,15-0,65*0,9-0,6*0,9*2-0,6*2*5</t>
  </si>
  <si>
    <t>m.č.101 : 1,1+2,3*2</t>
  </si>
  <si>
    <t>m.č.102 : 0,9+1,8+1,5*4+2,9</t>
  </si>
  <si>
    <t>m.č.103  : 0,65+0,6+1,2*6</t>
  </si>
  <si>
    <t>m.č.104 : 1,2+1,5*2+1*2,3</t>
  </si>
  <si>
    <t>m.č.105 : 0,95+1,5*2+2,4+1,5*2+1,1+2,2*2+1,1+2,2*2+2,9*2</t>
  </si>
  <si>
    <t>m.č.105/106 : 1,8+2,3*2</t>
  </si>
  <si>
    <t>ocel.překlady, spoje zdiva apod. : 20</t>
  </si>
  <si>
    <t xml:space="preserve">finální omítka fasády (bez soklu) : </t>
  </si>
  <si>
    <t>pohled F5 : 9,65*2,75-2,4*1,5-1,1*2-0,87*1,5+(2,4+0,87+1,5*4+1+2*2)*0,15</t>
  </si>
  <si>
    <t>pohled F6 : 6,4*2,75+1,42*2,5+0,3*2,2*2+1,42*2,5*2+0,15*2,2*2+2,95*2,75</t>
  </si>
  <si>
    <t>-0,64*1,2-1,16*1,5+(1,16+1,5*2+0,64+1,2*2)*0,15</t>
  </si>
  <si>
    <t>pohled F7 : 4,35*4,2+2,8*2/2-0,94*1,5-0,98*2+(0,98+2*2+0,94+1,5*2)*0,15</t>
  </si>
  <si>
    <t>pohled F4 : 8,17*2,75+1,42*2,5+4,085*2,35/2*2-1,76*1,5-0,58*1,2*2</t>
  </si>
  <si>
    <t>(0,58*2+1,2*4+1,76+1,5*2)*0,15</t>
  </si>
  <si>
    <t>odečet ploch dřev.obkladu části fasády : -19,1995</t>
  </si>
  <si>
    <t xml:space="preserve">finální omítka fasády (sokl) : </t>
  </si>
  <si>
    <t>pohled F5 : 9,65*0,3-1,1*0,3+0,15*0,3*2</t>
  </si>
  <si>
    <t>pohled F6 : 6,4*0,3+1,42*0,3+0,3*0,3*2+1,42*0,3*2+0,15*0,3*2+2,95*0,3</t>
  </si>
  <si>
    <t>pohled F7 : 4,35*0,3-0,98*0,3+0,15*0,3*2</t>
  </si>
  <si>
    <t>pohled F4 : 8,17*0,3+1,42*0,3</t>
  </si>
  <si>
    <t>dtto omítka soklu : 10,986</t>
  </si>
  <si>
    <t>dtto omítka nad soklem : 91,5193</t>
  </si>
  <si>
    <t>kolem výplní otvorů : 1+2,3*2+0,95+1,5*2+0,65+1,2*2+0,6*2+1,2*4+1,8+0,9+1,5*4+2,4+1,5*2</t>
  </si>
  <si>
    <t>1,1+2,3*2</t>
  </si>
  <si>
    <t>výplně otvorů : 0,98*2,3+0,94*1,5+0,64*1,2+0,6*1,2*2+1,76*1,5+0,87*1,5+2,4*1,5+1,1*2,3</t>
  </si>
  <si>
    <t>622422521R00</t>
  </si>
  <si>
    <t>Oprava vnějších omítek vápen. štuk. II, do 50 %</t>
  </si>
  <si>
    <t xml:space="preserve">oprava omítek fasády (vč.soklu) : </t>
  </si>
  <si>
    <t>pohled F5 : 9,65*3,05-2,4*1,5-1,1*2,3-0,87*1,5+(2,4+0,87+1,5*4+1+2,3*2)*0,15</t>
  </si>
  <si>
    <t>pohled F6 : 6,4*3,05+1,42*2,8+0,3*2,5*2+1,42*2,8*2+0,15*2,5*2+2,95*3,05</t>
  </si>
  <si>
    <t>pohled F7 : 4,35*4,5+2,8*2/2-0,94*1,5-0,98*2,3+(0,98+2,3*2+0,94+1,5*2)*0,15</t>
  </si>
  <si>
    <t>pohled F4 : 8,17*3,05+1,42*2,8+4,085*2,35/2*2-1,76*1,5-0,58*1,2*2</t>
  </si>
  <si>
    <t>u výplní otvorů : 1+2,3*2+0,95+1,5*2+0,65+1,2*2+0,6*2+1,2*4+1,8+0,9+1,5*4+2,4+1,5*2</t>
  </si>
  <si>
    <t>nárožní fasády : 3,05*2+2,5*4</t>
  </si>
  <si>
    <t>622904112R00</t>
  </si>
  <si>
    <t>Očištění fasád tlakovou vodou složitost 1 - 2</t>
  </si>
  <si>
    <t>dtto oprava omítek fasády (vč.soklu) : 121,7047</t>
  </si>
  <si>
    <t>631312121R00</t>
  </si>
  <si>
    <t>Doplnění mazanin betonem do 4 m2, do tl. 8 cm</t>
  </si>
  <si>
    <t>vyrovnání spádované podlahy ve skladu : 9,3*0,06</t>
  </si>
  <si>
    <t>631312141R00</t>
  </si>
  <si>
    <t>Doplnění rýh betonem v dosavadních mazaninách</t>
  </si>
  <si>
    <t>po stáv.revizní šachtě - podkladní beton : 0,6*0,9*0,15</t>
  </si>
  <si>
    <t>po stáv.vpusti - podkladní beton : 0,4*0,4*0,15</t>
  </si>
  <si>
    <t>631312621R00</t>
  </si>
  <si>
    <t>Mazanina betonová tl. 5 - 8 cm C 20/25</t>
  </si>
  <si>
    <t>skladba P21 : (2,1+15,9+9,3+22,8)*0,065</t>
  </si>
  <si>
    <t>skladba P22 : 8,1*0,065</t>
  </si>
  <si>
    <t>skladba P21 : 2,1+15,9+9,3+22,8</t>
  </si>
  <si>
    <t>skladba P22 : 8,1</t>
  </si>
  <si>
    <t>631361921RT4</t>
  </si>
  <si>
    <t>Výztuž mazanin svařovanou sítí průměr drátu  6,0, oka 100/100 mm</t>
  </si>
  <si>
    <t>po stáv.revizní šachtě - podkladní beton : 0,6*0,9*0,0044*1,35</t>
  </si>
  <si>
    <t>po stáv.vpusti - podkladní beton : 0,4*0,4*0,0044*1,35</t>
  </si>
  <si>
    <t>632415104RT2</t>
  </si>
  <si>
    <t>Potěr samonivelační ručně tl. 4 mm vyrovnávací</t>
  </si>
  <si>
    <t>Položka obsahuje jednonásobnou penetraci podkladu, rozmíchání suché směsi s vodou podle receptury výrobce a rozprostření směsi.</t>
  </si>
  <si>
    <t>m.č.101 - pod čistící rohož : 1,7*1,2+1,1*0,25</t>
  </si>
  <si>
    <t>pod parapety oken : (2,4+0,9+1,8+0,6*2+0,65+1,2+0,95)*0,45</t>
  </si>
  <si>
    <t>pomocné lešení : 4,2+2,1+15,9+8,1+9,3+22,8</t>
  </si>
  <si>
    <t>pohled F5 : 10,7*3</t>
  </si>
  <si>
    <t>pohled F6 : 7,4*3+5,3*2,6+1,5*2,8</t>
  </si>
  <si>
    <t>pohled F7 : 5,4*5+3*2</t>
  </si>
  <si>
    <t>pohled F8 : 9,2*3+2,5*2,8+6*2,5</t>
  </si>
  <si>
    <t>154,88</t>
  </si>
  <si>
    <t>závěrečný úklid : 4,2+2,1+15,9+8,1+9,3+22,8</t>
  </si>
  <si>
    <t>952903111R00</t>
  </si>
  <si>
    <t>Odstranění prachu z trámů</t>
  </si>
  <si>
    <t>stáv.prvky krovu - odhad rozsahu : 400</t>
  </si>
  <si>
    <t>m.č.102  : 1</t>
  </si>
  <si>
    <t>dle PBŘS : 1</t>
  </si>
  <si>
    <t>hmotnost nápně: 6 kg</t>
  </si>
  <si>
    <t>hmotnost přístroje: 9,5 kg</t>
  </si>
  <si>
    <t>962031113R00</t>
  </si>
  <si>
    <t>Bourání příček z cihel pálených plných tl. 65 mm</t>
  </si>
  <si>
    <t>stáv.zdivo sprchy : 1,2*3-0,6*2</t>
  </si>
  <si>
    <t>962081141R00</t>
  </si>
  <si>
    <t>Bourání příček ze skleněných tvárnic tl. 15 cm</t>
  </si>
  <si>
    <t>stáv.luxfery : 1,2*1,2+1*0,4</t>
  </si>
  <si>
    <t>965042131R00</t>
  </si>
  <si>
    <t>Bourání mazanin betonových  tl. 10 cm, pl. 4 m2</t>
  </si>
  <si>
    <t>stáv.podlahy : (2,1+8,1)*0,12</t>
  </si>
  <si>
    <t>965042141R00</t>
  </si>
  <si>
    <t>Bourání mazanin betonových tl. 10 cm, nad 4 m2</t>
  </si>
  <si>
    <t>stáv.podlahy : (4,2+15,9)*0,12+(22,8+9,3)*0,1</t>
  </si>
  <si>
    <t>965048515R00</t>
  </si>
  <si>
    <t>Broušení betonových povrchů do tl. 5 mm</t>
  </si>
  <si>
    <t>stáv.bet.mazanina v m.č.100 : 4,2</t>
  </si>
  <si>
    <t>965081702R00</t>
  </si>
  <si>
    <t>Bourání soklíků z dlažeb keramických</t>
  </si>
  <si>
    <t>sokl stáv.podlah : 3,65*2+4,95*2+3*2+1,4*2-0,8*2-0,6-1,1+0,25*2</t>
  </si>
  <si>
    <t>4,6*4+2*2+4,9*2+0,3*2-2,4-1+0,25*2+0,4*2</t>
  </si>
  <si>
    <t>965081713R00</t>
  </si>
  <si>
    <t>Bourání dlažeb keramických tl.10 mm, nad 1 m2</t>
  </si>
  <si>
    <t>stáv.podlahy : 2,1+15,9+8,1+9,3+22,8</t>
  </si>
  <si>
    <t>966077121R00</t>
  </si>
  <si>
    <t>Odstranění doplňkových konstrukcí do 50 kg</t>
  </si>
  <si>
    <t>stáv.mříže oken : 3</t>
  </si>
  <si>
    <t>stáv.půdní výlez : 1</t>
  </si>
  <si>
    <t>968061112R00</t>
  </si>
  <si>
    <t>Vyvěšení dřevěných okenních křídel pl. do 1,5 m2</t>
  </si>
  <si>
    <t>stáv.dveře : 6</t>
  </si>
  <si>
    <t>968061125R00</t>
  </si>
  <si>
    <t>Vyvěšení dřevěných dveřních křídel pl. do 2 m2</t>
  </si>
  <si>
    <t>stáv.okna : 3*2*3+8</t>
  </si>
  <si>
    <t>968061136R00</t>
  </si>
  <si>
    <t>Vyvěšení dřevěných křídel vrat plochy do 4 m2</t>
  </si>
  <si>
    <t>stáv.vrata : 2</t>
  </si>
  <si>
    <t>968062354R00</t>
  </si>
  <si>
    <t>Vybourání dřevěných rámů oken dvojitých pl. 1 m2</t>
  </si>
  <si>
    <t>stáv.okna : 0,6*1,2*2+0,65*1,2</t>
  </si>
  <si>
    <t>968062355R00</t>
  </si>
  <si>
    <t>Vybourání dřevěných rámů oken dvojitých pl. 2 m2</t>
  </si>
  <si>
    <t>stáv.okna : 1,8*1,2*2+0,9*1,5</t>
  </si>
  <si>
    <t>968062356R00</t>
  </si>
  <si>
    <t>Vybourání dřevěných rámů oken dvojitých pl. 4 m2</t>
  </si>
  <si>
    <t>stáv.okna : 1,8*1,5</t>
  </si>
  <si>
    <t>968072455R00</t>
  </si>
  <si>
    <t>Vybourání kovových dveřních zárubní pl. do 2 m2</t>
  </si>
  <si>
    <t>stáv.zárubně : 0,8*2*3+0,7*2+0,6*2*2</t>
  </si>
  <si>
    <t>968072559R00</t>
  </si>
  <si>
    <t>Vybourání kovových vrat plochy nad 5 m2</t>
  </si>
  <si>
    <t>stáv.vrata : 2,4*2,4</t>
  </si>
  <si>
    <t>968095001R00</t>
  </si>
  <si>
    <t>Bourání parapetů dřevěných š. do 25 cm</t>
  </si>
  <si>
    <t>stáv.parapety : 1,8*3+0,65+0,9+0,6*2+1,2</t>
  </si>
  <si>
    <t>970231200R00</t>
  </si>
  <si>
    <t>Řezání cihelného zdiva hl. řezu 200 mm</t>
  </si>
  <si>
    <t>pro noé otvory (ve zdivu tl.450mm) : 1,3*2+2,3*2</t>
  </si>
  <si>
    <t>970231250R00</t>
  </si>
  <si>
    <t>Řezání cihelného zdiva hl. řezu 250 mm</t>
  </si>
  <si>
    <t>970231300R00</t>
  </si>
  <si>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</si>
  <si>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</si>
  <si>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</si>
  <si>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</si>
  <si>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</si>
  <si>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</si>
  <si>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</si>
  <si>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</si>
  <si>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</si>
  <si>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</si>
  <si>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</si>
  <si>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</si>
  <si>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</si>
  <si>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</si>
  <si>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</si>
  <si>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</si>
  <si>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</si>
  <si>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</si>
  <si>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</si>
  <si>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</si>
  <si>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</si>
  <si>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</si>
  <si>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</si>
  <si>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</si>
  <si>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</si>
  <si>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</si>
  <si>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</si>
  <si>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</si>
  <si>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</si>
  <si>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</si>
  <si>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</si>
  <si>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</si>
  <si>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</si>
  <si>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</si>
  <si>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</si>
  <si>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</si>
  <si>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</si>
  <si>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</si>
  <si>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</si>
  <si>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</si>
  <si>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</si>
  <si>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</si>
  <si>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2022/122</t>
  </si>
  <si>
    <t>VD Hluboká n.Vltavou, rekonstrukce provozní budovy</t>
  </si>
  <si>
    <t>Stavba</t>
  </si>
  <si>
    <t>00</t>
  </si>
  <si>
    <t>Ostatní a vedlejší náklady</t>
  </si>
  <si>
    <t>01</t>
  </si>
  <si>
    <t>SO 01 Stavební a konstrukční část (přístavba)</t>
  </si>
  <si>
    <t>02</t>
  </si>
  <si>
    <t>SO 01 Stavební a konstrukční část (stávaj.objekt)</t>
  </si>
  <si>
    <t>03</t>
  </si>
  <si>
    <t>SO 01 Ústřední vytápění</t>
  </si>
  <si>
    <t>04</t>
  </si>
  <si>
    <t>SO 01 Elektroinstalace</t>
  </si>
  <si>
    <t>05</t>
  </si>
  <si>
    <t>SO 01 Zdravotní instalace</t>
  </si>
  <si>
    <t>06</t>
  </si>
  <si>
    <t>SO 01 Dešťová kanalizace</t>
  </si>
  <si>
    <t>07</t>
  </si>
  <si>
    <t>SO 02 Zpevněné plochy</t>
  </si>
  <si>
    <t>08</t>
  </si>
  <si>
    <t>SO 03 Přeložka veřejného vodovodního řadu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</si>
  <si>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</si>
  <si>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</si>
  <si>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</si>
  <si>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</si>
  <si>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</si>
  <si>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</si>
  <si>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</si>
  <si>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</si>
  <si>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</si>
  <si>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</si>
  <si>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</si>
  <si>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</si>
  <si>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</si>
  <si>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</si>
  <si>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</si>
  <si>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</si>
  <si>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</si>
  <si>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</si>
  <si>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</si>
  <si>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</si>
  <si>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</si>
  <si>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</si>
  <si>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</si>
  <si>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</si>
  <si>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</si>
  <si>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</si>
  <si>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</si>
  <si>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</si>
  <si>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</si>
  <si>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</si>
  <si>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</si>
  <si>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</si>
  <si>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</si>
  <si>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</si>
  <si>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</si>
  <si>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VN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</si>
  <si>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</si>
  <si>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</si>
  <si>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</si>
  <si>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</si>
  <si>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</si>
  <si>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</si>
  <si>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</si>
  <si>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</si>
  <si>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</si>
  <si>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</si>
  <si>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</si>
  <si>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</si>
  <si>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</si>
  <si>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ČOV</t>
  </si>
  <si>
    <t>731</t>
  </si>
  <si>
    <t>Kotelny</t>
  </si>
  <si>
    <t>732</t>
  </si>
  <si>
    <t>Tepelná izolace, nátěry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</si>
  <si>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</si>
  <si>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</si>
  <si>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</si>
  <si>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</si>
  <si>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</si>
  <si>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</si>
  <si>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</si>
  <si>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</si>
  <si>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</si>
  <si>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</si>
  <si>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</si>
  <si>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</si>
  <si>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</si>
  <si>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</si>
  <si>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</si>
  <si>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</si>
  <si>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</si>
  <si>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</si>
  <si>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</si>
  <si>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</si>
  <si>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</si>
  <si>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</si>
  <si>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</si>
  <si>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</si>
  <si>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</si>
  <si>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</si>
  <si>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</si>
  <si>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</si>
  <si>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</si>
  <si>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</si>
  <si>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</si>
  <si>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</si>
  <si>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</si>
  <si>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</si>
  <si>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</si>
  <si>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</si>
  <si>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Řezání cihelného zdiva hl. řezu 300 mm</t>
  </si>
  <si>
    <t>pro noé otvory (ve zdivu tl.300mm) : 2,3*2</t>
  </si>
  <si>
    <t>971033561R00</t>
  </si>
  <si>
    <t>Vybourání otv. zeď cihel. pl.1 m2, tl.60 cm, MVC</t>
  </si>
  <si>
    <t>snížení parapetu okna v m.č.105 : 0,95*0,4*0,45</t>
  </si>
  <si>
    <t>971033641R00</t>
  </si>
  <si>
    <t>Vybourání otv. zeď cihel. pl.4 m2, tl.30 cm, MVC</t>
  </si>
  <si>
    <t>mezi m.č.104/105 : 1,1*2,3*0,3</t>
  </si>
  <si>
    <t>971033651R00</t>
  </si>
  <si>
    <t>Vybourání otv. zeď cihel. pl.4 m2, tl.60 cm, MVC</t>
  </si>
  <si>
    <t>mezi m.č.102/105 : 1,1*2,35*0,45</t>
  </si>
  <si>
    <t>m.č.105 (původní parapet okna) : 1,8*1,35*0,45</t>
  </si>
  <si>
    <t>973031812R00</t>
  </si>
  <si>
    <t>Vysekání kapes pro zavázání příček tl. 10 cm</t>
  </si>
  <si>
    <t>974031265R00</t>
  </si>
  <si>
    <t>Vysekání rýh zeď cihelná u stropu 15 x 20 cm</t>
  </si>
  <si>
    <t>pro nové ocel.překlady : 1,5*3*2+1,5*2+1,35*3</t>
  </si>
  <si>
    <t>976085311R00</t>
  </si>
  <si>
    <t>Vybourání kanal.rámů a poklopů plochy do 0,6 m2</t>
  </si>
  <si>
    <t>stáv.revizní šachta : 1</t>
  </si>
  <si>
    <t>978011161R00</t>
  </si>
  <si>
    <t>Otlučení omítek vnitřních vápenných stropů do 50 %</t>
  </si>
  <si>
    <t>978013161R00</t>
  </si>
  <si>
    <t>Otlučení omítek vnitřních stěn v rozsahu do 50 %</t>
  </si>
  <si>
    <t>dtto opravy omítek : 144,16</t>
  </si>
  <si>
    <t>978013191R00</t>
  </si>
  <si>
    <t>Otlučení omítek vnitřních stěn v rozsahu do 100 %</t>
  </si>
  <si>
    <t>omítka pod stáv.ker.obklady + 0,2m : (1,7*2+2,15*2+1,9*2+1,8*2+0,9*2+1,2*4-0,6*7)*2</t>
  </si>
  <si>
    <t>-0,6*0,9*2-0,65*0,9+(0,65+0,6*2+0,9*6)*0,25</t>
  </si>
  <si>
    <t>978015261R00</t>
  </si>
  <si>
    <t>Otlučení omítek vnějších MVC v složit.1-4 do 50 %</t>
  </si>
  <si>
    <t>dtto opravy omítek fasády : 121,7047</t>
  </si>
  <si>
    <t>978059531R00</t>
  </si>
  <si>
    <t>Odsekání vnitřních obkladů stěn nad 2 m2</t>
  </si>
  <si>
    <t>stáv.ker.obklady : (1,7*2+2,15*2+1,9*2+1,8*2+0,9*2+1,2*4-0,6*7)*1,8</t>
  </si>
  <si>
    <t>-0,6*0,7*2-0,65*0,7+(0,65+0,6*2+0,7*6)*0,25</t>
  </si>
  <si>
    <t>37,4717</t>
  </si>
  <si>
    <t>999281145R00</t>
  </si>
  <si>
    <t>Přesun hmot pro opravy a údržbu do v. 6 m, nošením</t>
  </si>
  <si>
    <t>711212000RT1</t>
  </si>
  <si>
    <t>Penetrace podkladu pod hydroizolační nátěr,vč.dod.</t>
  </si>
  <si>
    <t>16,48</t>
  </si>
  <si>
    <t>711212001RT1</t>
  </si>
  <si>
    <t>Hydroizolační povlak - nátěr proti vlhkosti</t>
  </si>
  <si>
    <t>Apikace pomocí stěrky v jedné vrstvě nebo válečku ve dvou vrstvách.</t>
  </si>
  <si>
    <t>m.č.103, vč.vytažení na stěny : 8,1+(2,15*2+1,65*2+1,9*4+0,9*2+1,2*2-0,6*5)*0,15+(1,2+1*2)*1,85</t>
  </si>
  <si>
    <t>711212601RT1</t>
  </si>
  <si>
    <t>Těsnicí pás do spoje podlaha - stěna š. 120 mm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</si>
  <si>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</si>
  <si>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</si>
  <si>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</si>
  <si>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</si>
  <si>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</si>
  <si>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</si>
  <si>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</si>
  <si>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</si>
  <si>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</si>
  <si>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</si>
  <si>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</si>
  <si>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</si>
  <si>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</si>
  <si>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</si>
  <si>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</si>
  <si>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</si>
  <si>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</si>
  <si>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</si>
  <si>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</si>
  <si>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</si>
  <si>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 R</t>
  </si>
  <si>
    <t>Geodetické zaměření skutečného provedení, "geometrický plán"</t>
  </si>
  <si>
    <t>soubor</t>
  </si>
  <si>
    <t>Vlastní</t>
  </si>
  <si>
    <t>Indiv</t>
  </si>
  <si>
    <t>Práce</t>
  </si>
  <si>
    <t>Běžná</t>
  </si>
  <si>
    <t>POL1_1</t>
  </si>
  <si>
    <t>Náklady na provedení skutečného zaměření stavby v rozsahu nezbytném pro zápis změny do katastru nemovitostí.</t>
  </si>
  <si>
    <t>POP</t>
  </si>
  <si>
    <t>005111020R</t>
  </si>
  <si>
    <t>Geodetické vytyčení před zahájením stavby vč.protokolu o vytýčení</t>
  </si>
  <si>
    <t>Soubor</t>
  </si>
  <si>
    <t>005111021R</t>
  </si>
  <si>
    <t>Pasportizace objektů v okolí stavby</t>
  </si>
  <si>
    <t>005211010R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</si>
  <si>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</si>
  <si>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</si>
  <si>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</si>
  <si>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</si>
  <si>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>Měření na základě požadavků kontrolních orgánů</t>
  </si>
  <si>
    <t>Náklady zhotovitele, které vzniknou v souvislosti s povinností zhotovitele provést kontrolní měření intanzity osvětlení, přítomnost radonu apod - vyplývajících z vyjádření KHS, stavebního úřadu a dalších..</t>
  </si>
  <si>
    <t>005211080R</t>
  </si>
  <si>
    <t>Naplnění podmínek a povinností vyplývajících z plánu BOZP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</si>
  <si>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t>
  </si>
  <si>
    <t>005241010R</t>
  </si>
  <si>
    <t>Dokumentace skutečného provedení</t>
  </si>
  <si>
    <t>Náklady na vyhotovení dokumentace skutečného provedení stavby a její předání objednateli dle podmínek smlouvy o dílo.</t>
  </si>
  <si>
    <t>005241011R</t>
  </si>
  <si>
    <t>Projektová dokumentace stavby</t>
  </si>
  <si>
    <t>m.č.103 : 2,15*2+1,65*2+1,9*4+0,9*2+1,2*2-0,6*5+0,15*10+2*2</t>
  </si>
  <si>
    <t>711212602RT1</t>
  </si>
  <si>
    <t>Těsnicí roh vnější, vnitřní do spoje podlaha-stěna vnější, vnitřní roh</t>
  </si>
  <si>
    <t>m.č.103 : 12</t>
  </si>
  <si>
    <t>skladba P21 : 50,1*1,15</t>
  </si>
  <si>
    <t>skladba P22 : 8,1*1,15</t>
  </si>
  <si>
    <t>dopočet na celé m2 : 0,07</t>
  </si>
  <si>
    <t>998711201R00</t>
  </si>
  <si>
    <t>713102111R00</t>
  </si>
  <si>
    <t>Odstr.tep.izolace podlah,volně, EPS tl.do 100 mm</t>
  </si>
  <si>
    <t>stáv.tepel.izolace podlah : 2,1+15,9+8,1</t>
  </si>
  <si>
    <t>713111111RT1</t>
  </si>
  <si>
    <t>Izolace tepelné stropů vrchem kladené volně 1 vrstva - materiál ve specifikaci</t>
  </si>
  <si>
    <t>tep.izolace stropu - skladba Z1 : 7,55*9,1</t>
  </si>
  <si>
    <t>přetažení u pozednic : 9,1*0,6*2</t>
  </si>
  <si>
    <t>obvod.dilatace : 66,4</t>
  </si>
  <si>
    <t>7139902Rpol</t>
  </si>
  <si>
    <t>0,0522</t>
  </si>
  <si>
    <t>283140729</t>
  </si>
  <si>
    <t>Pás dilatační s fólií a samolep tl.  5x80 mm</t>
  </si>
  <si>
    <t>obvod.dilatace : 68</t>
  </si>
  <si>
    <t>Deska polystyrenová XPS 300 tl. 80 mm</t>
  </si>
  <si>
    <t>skladba P21 : 50,1*1,05</t>
  </si>
  <si>
    <t>skladba P22 : 8,1*1,0</t>
  </si>
  <si>
    <t>dopočet na celé m2 : 1-0,705</t>
  </si>
  <si>
    <t>63151410</t>
  </si>
  <si>
    <t>Deska z minerální plsti UNI tl. 140 mm</t>
  </si>
  <si>
    <t>typ UNI = univerzální</t>
  </si>
  <si>
    <t>pro všechny způsoby nezatížené vnitřní výplňové izolace - mezi krokve, do příček, stropů, podhledů, na nepochůzné půdy apod.</t>
  </si>
  <si>
    <t>Rozměr: dl. 1200 x š. 600 mm</t>
  </si>
  <si>
    <t xml:space="preserve">            </t>
  </si>
  <si>
    <t>Součinitel tepelné vodivosti: 0,035 W/m . K</t>
  </si>
  <si>
    <t>Objemová hmotnost: 40 kg/m3</t>
  </si>
  <si>
    <t>tep.izolace stropu - skladba Z1 : 68,705*1,05</t>
  </si>
  <si>
    <t>přetažení u pozednic : 10,92*1,05</t>
  </si>
  <si>
    <t>dopočet a celé desky (0,72 m2) : 117*0,72-83,6062</t>
  </si>
  <si>
    <t>998713201R00</t>
  </si>
  <si>
    <t>762341620R00</t>
  </si>
  <si>
    <t>Bednění okapových říms z palubek pero-drážka</t>
  </si>
  <si>
    <t>bednění říms - skladba S4 (odečteno z CAD) : 51</t>
  </si>
  <si>
    <t>laťování krovu - skladba S4 : 10,95*5,5*2+4,6*1,15</t>
  </si>
  <si>
    <t>kontralaťování krovu - skladba S4 : 10,95*5,5*2+4,6*1,15</t>
  </si>
  <si>
    <t>762342811R00</t>
  </si>
  <si>
    <t>Demontáž laťování střech, rozteč latí do 22 cm</t>
  </si>
  <si>
    <t>stáv.laťování krovu  : 10,95*5,5*2+4,6*1,15</t>
  </si>
  <si>
    <t>762342814R00</t>
  </si>
  <si>
    <t>Demontáž dřevěných kontralatí</t>
  </si>
  <si>
    <t>stáv.kontralaťování krovu  : 10,95*5,5*2+4,6*1,15</t>
  </si>
  <si>
    <t xml:space="preserve">prvky krovu - skladba S4 : </t>
  </si>
  <si>
    <t>latě a kontralatě krovu  : 125,74*0,04*0,06*4,5+125,74*0,04*0,06*1,5</t>
  </si>
  <si>
    <t>bednění říms - skladba S4  : 51*0,0125</t>
  </si>
  <si>
    <t>762523104RT3</t>
  </si>
  <si>
    <t>Položení podlah hoblovaných na sraz z prken včetně dodávky, prkna hoblovaná tl. 24 mm</t>
  </si>
  <si>
    <t>skladba Z1 : 7,55*9,1</t>
  </si>
  <si>
    <t>762526110R00</t>
  </si>
  <si>
    <t>Náklady na veškerou projektovou činnost, spojenou s realizací tavby -  dokumentace pro výrobní přípravu staveb, dílenská dokumentace, detailní výkresy výztuže, výrobně technická dokumentace, úpravy objednatelem předané DVZ vzhledem k technologickýmpostupům zhotovitele a dle při provádění díla zjištěných skutečností, aktualizace soupisů prací a výkazů výměr z hlediska změn vzniklých v průběhu realizace stavby, zpracování technologických postupů.</t>
  </si>
  <si>
    <t>00523  R</t>
  </si>
  <si>
    <t>Zkoušky, revize, atesty</t>
  </si>
  <si>
    <t>Specifikace</t>
  </si>
  <si>
    <t>POL3_1</t>
  </si>
  <si>
    <t>Náklady na provedení všech nezbytných zkoušek, atestů a revizí podle ČSN, ČSN EN, podmínek projektové dokumentace, stavebního povolení a případných jiných právních nebo technických předpisů platných v době provádění a předání díla,</t>
  </si>
  <si>
    <t>kterými bude prokázáno dosažení předepsané kvality a předepsanýchtechnických parametrů díla v průběhu stavby, při předání a převzetí díla a při kolaudaci stavby.</t>
  </si>
  <si>
    <t>Náklady na geologa - bude přizván k převzetí a ověření únosnosti základové spáry</t>
  </si>
  <si>
    <t>R-položka</t>
  </si>
  <si>
    <t>POL12_1</t>
  </si>
  <si>
    <t>005121010R</t>
  </si>
  <si>
    <t>Vybudování a likvidace zařízení staveniště dle podmínek smlouvy o dílo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</si>
  <si>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</si>
  <si>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</si>
  <si>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Uvedení ploch dotčených stavbou do původního stavu vč.protokolárního předání vlastníkům</t>
  </si>
  <si>
    <t>Včetně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</si>
  <si>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005121031R</t>
  </si>
  <si>
    <t>Případné zajištění stavby s ohledem na klimatické podmínky</t>
  </si>
  <si>
    <t>005121032R</t>
  </si>
  <si>
    <t>Opatření k zamezení vyvážení nečistot ze stavby vč.průběžného čištění stávajících komunikací</t>
  </si>
  <si>
    <t>SUM</t>
  </si>
  <si>
    <t>END</t>
  </si>
  <si>
    <t>121101100R00</t>
  </si>
  <si>
    <t>Položení polštářů pod podlahy rozteče do 65 cm</t>
  </si>
  <si>
    <t>skladba Z1 - rošt : 7,55*9,1</t>
  </si>
  <si>
    <t>skladba Z1 - prkna : 68,705*0,024</t>
  </si>
  <si>
    <t>skladba Z1 - rošt : 68,705*2,7*0,1*0,14</t>
  </si>
  <si>
    <t>7629902Rpol</t>
  </si>
  <si>
    <t>1,0625</t>
  </si>
  <si>
    <t>Řezivo Sibiřský modřín - palubky tl.12,5mm</t>
  </si>
  <si>
    <t>bednění říms - skladba S4 (odečteno z CAD) : 51*0,0125*1,15</t>
  </si>
  <si>
    <t>60515280R</t>
  </si>
  <si>
    <t>Hranol stavební SM do 200 x 200 mm, 5 - 6 m</t>
  </si>
  <si>
    <t>skladba Z1 - rošt : 68,705*2,7*0,1*0,14*1,1</t>
  </si>
  <si>
    <t>764352841R00</t>
  </si>
  <si>
    <t>Demontáž žlabů půlkruh. oblouk., rš 330 mm, do 45°</t>
  </si>
  <si>
    <t>stáv.žlaby : 10,95*2</t>
  </si>
  <si>
    <t>764359821R00</t>
  </si>
  <si>
    <t>Demontáž kotlíku oválného, sklon do 45°</t>
  </si>
  <si>
    <t>764410850R00</t>
  </si>
  <si>
    <t>Demontáž oplechování parapetů,rš od 100 do 330 mm</t>
  </si>
  <si>
    <t>stáv.parapety : 0,9+1,8+1,2+0,65+0,6*2+1,8</t>
  </si>
  <si>
    <t>764454802R00</t>
  </si>
  <si>
    <t>Demontáž odpadních trub kruhových,D 120 mm</t>
  </si>
  <si>
    <t>stáv.svody : 9</t>
  </si>
  <si>
    <t xml:space="preserve">okapní svody : </t>
  </si>
  <si>
    <t>K2 : 3,2+2,5+3,3</t>
  </si>
  <si>
    <t>764908201R00</t>
  </si>
  <si>
    <t>Kotlík žlabový čtvercový z poplastovaného plechu</t>
  </si>
  <si>
    <t>kotlíky žlabů - K1 : 3</t>
  </si>
  <si>
    <t>K1 : 38-14,2</t>
  </si>
  <si>
    <t>764908306RT2</t>
  </si>
  <si>
    <t>Oplechování parapetů z poplast.plechu, rš 250 mm vč.plošného nalepení k podkladu, ostatní barvy</t>
  </si>
  <si>
    <t xml:space="preserve">venk.parapety : </t>
  </si>
  <si>
    <t>K6 : 33-23,875</t>
  </si>
  <si>
    <t>764919311R00</t>
  </si>
  <si>
    <t>M.lemování z lak.plechu na šikmých střechách</t>
  </si>
  <si>
    <t>Obsahem položky je i lemování rohů, ukončení před požární zdí a oprava nátěru poškozeného při montáži.</t>
  </si>
  <si>
    <t>lemování komínu : 1*2+0,6*2</t>
  </si>
  <si>
    <t>7649902Rpol</t>
  </si>
  <si>
    <t>0,1191</t>
  </si>
  <si>
    <t>lemování komínu : 3,2*0,5*1,2</t>
  </si>
  <si>
    <t>dopočet na celé m2 : 0,08</t>
  </si>
  <si>
    <t>765312711R00</t>
  </si>
  <si>
    <t>Krytina pálená, střech jednoduchých, režná</t>
  </si>
  <si>
    <t>Dodávka a montáž krytiny z tašek základních a polovičních včetně spojovacích prostředků.</t>
  </si>
  <si>
    <t>střešní krytina - skladba S4 : 10,95*5,5*2+4,6*1,15</t>
  </si>
  <si>
    <t>765312717R00</t>
  </si>
  <si>
    <t>Přiřezání a uchycení tašek</t>
  </si>
  <si>
    <t>RTS 11/ I</t>
  </si>
  <si>
    <t>u komína, výlezu apod. : 0,9*2+0,6*2+0,8*4+1,15+0,75+1,5</t>
  </si>
  <si>
    <t>765312731R00</t>
  </si>
  <si>
    <t>Hřeben s větracím pásem kovovým, režný</t>
  </si>
  <si>
    <t>Dodávka a montáž hřebene včetně hřebenové latě, větracího pásu, ukončení hřebenáče a spojovacích prostředků.</t>
  </si>
  <si>
    <t>střešní krytina - skladba S4 : 10,95</t>
  </si>
  <si>
    <t>765312761R00</t>
  </si>
  <si>
    <t>Ukončení plochy taškami okraj. levými, režná</t>
  </si>
  <si>
    <t>Sejmutí ornice, pl. do 400 m2, přemístění do 50 m</t>
  </si>
  <si>
    <t>m3</t>
  </si>
  <si>
    <t>RTS 22/ II</t>
  </si>
  <si>
    <t>sejmutí ornice : 15*9*0,15+7,5*11,5/2*0,15</t>
  </si>
  <si>
    <t>VV</t>
  </si>
  <si>
    <t>122101101R00</t>
  </si>
  <si>
    <t>Odkopávky nezapažené v hor. 2 do 100 m3</t>
  </si>
  <si>
    <t>odkopávka na úroveń cca -0,670, po sejmutí ornice (s přesahy do stran) : 8,3*14,8*0,25</t>
  </si>
  <si>
    <t>odkopávka na úroveń cca -0,520, po sejmutí ornice (s přesahy do stran) : 8,3*1,6*0,15+7,7*2,5*0,15+4,5*4,5*0,15/2</t>
  </si>
  <si>
    <t>132201110R00</t>
  </si>
  <si>
    <t>Hloubení rýh š.do 60 cm v hor.3 do 50 m3, STROJNĚ</t>
  </si>
  <si>
    <t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</si>
  <si>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>výkop rýh pro zákl.pasy, po odkopávce na úroveń cca -0,670 : (14,3*2+5,84*2)*0,7*1,1</t>
  </si>
  <si>
    <t>výkop rýh pro zákl.pasy, po odkopávce na úroveń cca -0,520 : (5,62+3,95+1,54+2,88)*0,7*1,25+3,18*0,55*1,25</t>
  </si>
  <si>
    <t>132201119R00</t>
  </si>
  <si>
    <t>Přípl.za lepivost,hloubení rýh 60 cm,hor.3,STROJNĚ</t>
  </si>
  <si>
    <t>45,4431/2</t>
  </si>
  <si>
    <t>133201101R00</t>
  </si>
  <si>
    <t>Hloubení šachet v hor.3 do 100 m3</t>
  </si>
  <si>
    <t>V položce jsou zakalkulovány i náklady na svislé přemístění výkopku a urovnání dna do předepsaného profilu a spádu.</t>
  </si>
  <si>
    <t>výkop pro základ.patky, po sejmutí ornice : 1,3*1,6*1,3*4</t>
  </si>
  <si>
    <t>133201109R00</t>
  </si>
  <si>
    <t>Příplatek za lepivost - hloubení šachet v hor.3</t>
  </si>
  <si>
    <t>10,816/2</t>
  </si>
  <si>
    <t>180407111RT1</t>
  </si>
  <si>
    <t>Položení travního koberce bez dodávky travního koberce</t>
  </si>
  <si>
    <t>m2</t>
  </si>
  <si>
    <t>Položka obsahuje :</t>
  </si>
  <si>
    <t>- položení travního koberce</t>
  </si>
  <si>
    <t>- 1x zavlažení trávníku po položení</t>
  </si>
  <si>
    <t>střecha na m.č.106 - skladba S3 : 30,5</t>
  </si>
  <si>
    <t>střecha zpev.plochami - skladba S2 : 14*6,5</t>
  </si>
  <si>
    <t>181101111R00</t>
  </si>
  <si>
    <t>Úprava pláně v zářezech se zhutněním - ručně</t>
  </si>
  <si>
    <t xml:space="preserve">zhutnění pláně : </t>
  </si>
  <si>
    <t>na úrovni cca -0,670 (s přesahy do stran) : 8,3*14,8</t>
  </si>
  <si>
    <t>na úrovni cca -0,520 (s přesahy do stran) : 8,3*1,6+7,7*2,5+4,5*4,5/2</t>
  </si>
  <si>
    <t>1999901Rpol</t>
  </si>
  <si>
    <t>Odvoz výkopku/sypaniny z horniny tř.těžitelnosti 3 vč.naložení, složení a likvidace zákonným způsobem</t>
  </si>
  <si>
    <t>přebytečný výkopek : 10,816+37,1083+45,4431</t>
  </si>
  <si>
    <t>00590010</t>
  </si>
  <si>
    <t>Rozchodníkový koberec pro zelenou střechu</t>
  </si>
  <si>
    <t>SPCM</t>
  </si>
  <si>
    <t>střecha na m.č.106 - skladba 3 : 31</t>
  </si>
  <si>
    <t>271531113R00</t>
  </si>
  <si>
    <t>Polštář základu z kameniva hr. drceného 16-32 mm</t>
  </si>
  <si>
    <t xml:space="preserve">podsyp pod základovou desku : </t>
  </si>
  <si>
    <t>tl.300mm : 13,2*6,14*0,3</t>
  </si>
  <si>
    <t>tl.150mm : 1,55*6,14*0,15+3,4*5,15*0,15+3,25*2,1*0,15</t>
  </si>
  <si>
    <t xml:space="preserve">dosypání pod podsyp základ.desky - vnitřní strana základ.zdiva : </t>
  </si>
  <si>
    <t>v.300mm : (13,2*2+5,84*2)*0,15*0,3</t>
  </si>
  <si>
    <t>v.450mm : (6,14+1,35+6,15+3,1+4,8)*0,15*0,45</t>
  </si>
  <si>
    <t>273321311R00</t>
  </si>
  <si>
    <t>Železobeton základových desek C 16/20</t>
  </si>
  <si>
    <t>beton základové desky (s proběhnutím přes zákl.zdivo) : (14*6,94+1,55*6,94+3,6*5,75+3,85*2,55/2+0,3*0,3)*0,15</t>
  </si>
  <si>
    <t>273353101R00</t>
  </si>
  <si>
    <t>Bednění kotev.otvorů desek do 0,01 m2, hl. 0,25 m</t>
  </si>
  <si>
    <t>kus</t>
  </si>
  <si>
    <t>prostupy : 3</t>
  </si>
  <si>
    <t>273354111R00</t>
  </si>
  <si>
    <t>Bednění základových desek zřízení</t>
  </si>
  <si>
    <t>bednění základové desky  : (14*2+6,94+0,3*2+5,3+3,8+1,55+2,9)*0,3</t>
  </si>
  <si>
    <t>273354211R00</t>
  </si>
  <si>
    <t>Bednění základových desek odstranění</t>
  </si>
  <si>
    <t>14,727</t>
  </si>
  <si>
    <t>273361921RT5</t>
  </si>
  <si>
    <t>Výztuž základových desek ze svařovaných sítí průměr drátu  6,0, oka 150/150 mm</t>
  </si>
  <si>
    <t>t</t>
  </si>
  <si>
    <t>V položce jsou zakalkulovány náklady na dodání plošně rovných sítí, jejich uložení a případné stříhání a její vyvázání nebo přivaření bodovými svary.</t>
  </si>
  <si>
    <t>výztuž základové desky (s proběhnutím přes zákl.zdivo), vč.prořezu a přesahů : (14*6,94+1,55*6,94+3,6*5,75+3,85*2,55/2+0,3*0,3)*0,0033*1,4</t>
  </si>
  <si>
    <t>274272150RT3</t>
  </si>
  <si>
    <t>Zdivo základové z bednicích tvárnic, tl. 40 cm výplň tvárnic betonem C 16/20</t>
  </si>
  <si>
    <t>zdivo zákl.pasů - horní zděná část : (14*2+6,14*2)*0,75</t>
  </si>
  <si>
    <t>(5,32+3,8+1,7+2,88+3,45)*0,75</t>
  </si>
  <si>
    <t>274313611R00</t>
  </si>
  <si>
    <t>Beton základových pasů prostý C 16/20</t>
  </si>
  <si>
    <t>beton zákl.pasů - spodní litá část : (14,3*2+5,84*2)*0,7*0,8</t>
  </si>
  <si>
    <t>(5,62+3,95+1,54+2,88)*0,7*0,8+3,18*0,55*0,8</t>
  </si>
  <si>
    <t>274354033R00</t>
  </si>
  <si>
    <t>Bednění prostupu základem do 0,05 m2, dl.1,0 m</t>
  </si>
  <si>
    <t>prostup  : 1</t>
  </si>
  <si>
    <t>274361821R00</t>
  </si>
  <si>
    <t>Výztuž základ. pasů z betonářské oceli 10505 (R)</t>
  </si>
  <si>
    <t>V položce jsou zakalkulovány náklady na dodání nastříhané a naohýbané výztuže, podložek, distančních vložek, drátu, skob apod., dále náklady na uložení výztuže a její vyvázání nebo přivaření bodovými svary.</t>
  </si>
  <si>
    <t>propojovací výztuž zákl.pasů a zákl.zdiva : (14*2*2+7*2*2+5*2+4*2+3*2+2*2)*1,1*0,00098*1,15</t>
  </si>
  <si>
    <t>výztuž zdiva zákl.pasů, vč.přesahů a prořezu : (14*2+6,14*2+5,32+3,8+1,7+2,9+3,45)*4*0,00044*1,15</t>
  </si>
  <si>
    <t>58*4*(1+0,5)*0,00098*1,15</t>
  </si>
  <si>
    <t>275313611R00</t>
  </si>
  <si>
    <t>Beton základových patek prostý C 16/20</t>
  </si>
  <si>
    <t>beton základ.patek : 1,3*1,6*1,35*4</t>
  </si>
  <si>
    <t>275354111R00</t>
  </si>
  <si>
    <t>Bednění stěn základových patek zřízení</t>
  </si>
  <si>
    <t>bednění horní části základ.patek : 1,3*0,45*2*4+1,6*0,45*2*4</t>
  </si>
  <si>
    <t>275354211R00</t>
  </si>
  <si>
    <t>Bednění základových patek odstranění</t>
  </si>
  <si>
    <t>10,44</t>
  </si>
  <si>
    <t>29901Rpol</t>
  </si>
  <si>
    <t>Pomocné vytyčení stavby - lavičky vč.řeziva na provedení laviček a násl.likvidace</t>
  </si>
  <si>
    <t>kompl</t>
  </si>
  <si>
    <t>29902Rpol</t>
  </si>
  <si>
    <t>D+M Chránička flexibilní DN 100mm pro EI</t>
  </si>
  <si>
    <t>m</t>
  </si>
  <si>
    <t>29904Rpol</t>
  </si>
  <si>
    <t>D+M Chránička flexibilní DN 100mm pro přípoj.vody</t>
  </si>
  <si>
    <t>311238154R00</t>
  </si>
  <si>
    <t>Zdivo keramické broušené P15, tl. 300 mm</t>
  </si>
  <si>
    <t>V položkách zdiva jsou zakalkulovány i náklady na:</t>
  </si>
  <si>
    <t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t>
  </si>
  <si>
    <t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t>
  </si>
  <si>
    <t>c) vynechání rýh, instalačních drážek, průduchů, výklenků (nik), prostupů a jiných dutin, které jsou zakresleny v projektu (např. ve zdivu, příčkách, betonových konstrukcích apod.),</t>
  </si>
  <si>
    <t>d) doplňkové tvarovky k ukončení zdiva např. u otvorů a v rozích.</t>
  </si>
  <si>
    <t xml:space="preserve">obvodové a vnitřní zdivo : </t>
  </si>
  <si>
    <t>m.č.106 : (5,3+3,88+6,35+1,55)*3-3*0,75-2,25*0,75-2,75*2,75-1,1*2,5-0,875*0,75</t>
  </si>
  <si>
    <t>atiky nad m.č.106 : (5,3+3,88+6,35+1,55)*0,5</t>
  </si>
  <si>
    <t xml:space="preserve">m.č.107 : </t>
  </si>
  <si>
    <t>jihovýchodní štít : 6,64*3,75+5,35*0,25+5,6*0,75+0,75*0,35-2,75*2,75</t>
  </si>
  <si>
    <t>severozápadní štít : 6,34*3,75+5,35*0,25+5,6*0,75+0,75*0,35-3,5*2,75</t>
  </si>
  <si>
    <t>sokl dlouhých stěn : 14*0,5+13,7*0,5-1,1*0,5-3*0,5</t>
  </si>
  <si>
    <t>dlouhé stěny nad soklem : 5,75*3,25-2,75*1+5,75*1-2,75*0,75</t>
  </si>
  <si>
    <t>311238236R00</t>
  </si>
  <si>
    <t>Zdivo keramické broušené P15, tl. 380 mm</t>
  </si>
  <si>
    <t>m.č.107 : 2,755+1,375</t>
  </si>
  <si>
    <t>dlouhé stěny nad soklem : 4,1*3,25+3,75*3,25-2,75*1*2+14,16*0,5</t>
  </si>
  <si>
    <t>14,16*3,5+4,21*1+4,13*1+14,16*0,5-3*3-1,1*2-1,25*1,125-2,75*0,625*2</t>
  </si>
  <si>
    <t>štíty : 6,5*0,25*2</t>
  </si>
  <si>
    <t>317168131R00</t>
  </si>
  <si>
    <t>Překlad keramický vysoký 70x238x1250 mm</t>
  </si>
  <si>
    <t>V položkách překladů jsou zakalkulovány náklady na očištění podkladu pod překladem, navlhčení podkladu vodou, rozprostření malty pod ložnou plochou, osazení překladu do vodorovné polohy včetně začištění vytlačené malty.</t>
  </si>
  <si>
    <t xml:space="preserve">viz výpis překladů : </t>
  </si>
  <si>
    <t>H10 : 3</t>
  </si>
  <si>
    <t>317168132R00</t>
  </si>
  <si>
    <t>Překlad keramický vysoký 70x238x1500 mm</t>
  </si>
  <si>
    <t>H11 : 3</t>
  </si>
  <si>
    <t>H12 : 4*2</t>
  </si>
  <si>
    <t>317168137R00</t>
  </si>
  <si>
    <t>Překlad keramický vysoký 70x238x2750 mm</t>
  </si>
  <si>
    <t>H13 : 3</t>
  </si>
  <si>
    <t>317168139R00</t>
  </si>
  <si>
    <t>Překlad keramický vysoký 70x238x3250 mm</t>
  </si>
  <si>
    <t>H15 : 3</t>
  </si>
  <si>
    <t>317168140R00</t>
  </si>
  <si>
    <t>Překlad keramický vysoký 70x238x3500 mm</t>
  </si>
  <si>
    <t>H16 : 3</t>
  </si>
  <si>
    <t>H17 : 4</t>
  </si>
  <si>
    <t>317321611R00</t>
  </si>
  <si>
    <t>Beton překladů železový  C 30/37</t>
  </si>
  <si>
    <t>H18 : 4*0,25*0,22</t>
  </si>
  <si>
    <t>H19 : 3,25*0,25*0,22*3</t>
  </si>
  <si>
    <t>317351107R00</t>
  </si>
  <si>
    <t>Bednění překladů - zřízení</t>
  </si>
  <si>
    <t>V položce jsou zakalkulovány i náklady na podpěrnou konstrukci do výšky 4 m a náklady na pomocné lešení o výšce podlahy do 1,90 m a pro zatížení do 1,5 kPa.</t>
  </si>
  <si>
    <t>H18 : 4*0,3*3+0,3*0,3*2</t>
  </si>
  <si>
    <t>H19 : 3,25*0,4*3+3,25*0,3*2*3+0,4*0,3*2*3</t>
  </si>
  <si>
    <t>317351108R00</t>
  </si>
  <si>
    <t>Bednění překladů - odstranění</t>
  </si>
  <si>
    <t>14,25</t>
  </si>
  <si>
    <t>317361821R00</t>
  </si>
  <si>
    <t>Výztuž překladů a říms z betonářské oceli 10505(R)</t>
  </si>
  <si>
    <t>H18 : 0,038*1,15</t>
  </si>
  <si>
    <t>H19 : 0,029*1,15*3</t>
  </si>
  <si>
    <t>3179901Rpol</t>
  </si>
  <si>
    <t>Překlad ŽB vysoký SB 238, 70x238x3250 mm dod.a mont.</t>
  </si>
  <si>
    <t>H14 : 3*3</t>
  </si>
  <si>
    <t>411125004R00</t>
  </si>
  <si>
    <t>Montáž stropních panelů ze ŽB hmotnosti do 7 t</t>
  </si>
  <si>
    <t>filigrán.panely desky D101 : 3</t>
  </si>
  <si>
    <t>411321414R00</t>
  </si>
  <si>
    <t>Stropy deskové ze železobetonu C 25/30</t>
  </si>
  <si>
    <t>beton desky D101 : 5,6</t>
  </si>
  <si>
    <t>411351801R00</t>
  </si>
  <si>
    <t>Bednění čel stropních desek, zřízení</t>
  </si>
  <si>
    <t>bednění čel desky D101 : 6,95+5,3+3,9+0,3+4,7</t>
  </si>
  <si>
    <t>bednění čel otvoru pro světlík : 1*4</t>
  </si>
  <si>
    <t>411351802R00</t>
  </si>
  <si>
    <t>Bednění čel stropních desek, odstranění</t>
  </si>
  <si>
    <t>25,15</t>
  </si>
  <si>
    <t>411351901R00</t>
  </si>
  <si>
    <t>Bednění prostupu plochy do 0,06 m2</t>
  </si>
  <si>
    <t>V bednění stropu se vyřízne otvor potřebné půdorysné plochy, ke kterému se připevní "komínek" zhotovený z překližky, který slouží k vytvoření prostupu při následné betonáži.</t>
  </si>
  <si>
    <t>V položce je kalkulováno zřízení a odstranění bednění.</t>
  </si>
  <si>
    <t>prostupy deskou D101 pro ZTI : 2</t>
  </si>
  <si>
    <t>411354173R00</t>
  </si>
  <si>
    <t>Podpěrná konstr. stropů do 12 kPa - zřízení</t>
  </si>
  <si>
    <t>podpěr.kce desky D101 : 30,5</t>
  </si>
  <si>
    <t>podpěr.kce desky D102 : 4</t>
  </si>
  <si>
    <t>411354174R00</t>
  </si>
  <si>
    <t>Podpěrná konstr. stropů do 12 kPa - odstranění</t>
  </si>
  <si>
    <t>34,5</t>
  </si>
  <si>
    <t>411361821R00</t>
  </si>
  <si>
    <t>Výztuž stropů z betonářské oceli 10505(R)</t>
  </si>
  <si>
    <t xml:space="preserve">výztuž desky D101 : </t>
  </si>
  <si>
    <t>spodní : 0,42*1,1</t>
  </si>
  <si>
    <t>411361921RT5</t>
  </si>
  <si>
    <t>Výztuž stropů svařovanou sítí průměr drátu  6,0, oka 150/150 mm</t>
  </si>
  <si>
    <t>Položka obsahuje i předpokládaný podíl distančních prvků k výztuži.</t>
  </si>
  <si>
    <t>horní : 0,48*1,35</t>
  </si>
  <si>
    <t>417321315R00</t>
  </si>
  <si>
    <t>Ztužující pásy a věnce z betonu železového C 20/25</t>
  </si>
  <si>
    <t xml:space="preserve">beton ztuž.věnců : </t>
  </si>
  <si>
    <t>V11a : 13,92*0,22*0,25</t>
  </si>
  <si>
    <t>V11b : 5,59*0,22*0,25*2+1*0,22*0,25*2</t>
  </si>
  <si>
    <t>V11c : 13,84*0,22*0,25+1*0,22*0,25*2</t>
  </si>
  <si>
    <t>V12 : 13,84*0,3*0,25</t>
  </si>
  <si>
    <t>ztuž.věnce horní hrany štítů : 7,3*0,38*0,13*2</t>
  </si>
  <si>
    <t>417351115R00</t>
  </si>
  <si>
    <t>Bednění ztužujících pásů a věnců - zřízení</t>
  </si>
  <si>
    <t xml:space="preserve">bednění ztuž.věnců : </t>
  </si>
  <si>
    <t>V11a : 13,4*0,4</t>
  </si>
  <si>
    <t>V11b : 5,59*0,4*4+1*0,4*4</t>
  </si>
  <si>
    <t>V11c : 13,4*0,4+13,84*0,4+1*0,4*4</t>
  </si>
  <si>
    <t>V12 : 13,84*0,4+13,4*0,4</t>
  </si>
  <si>
    <t>ztuž.věnce horní hrany štítů : 7,3*0,3*4+0,38*0,4*4</t>
  </si>
  <si>
    <t>417351116R00</t>
  </si>
  <si>
    <t>Bednění ztužujících pásů a věnců - odstranění</t>
  </si>
  <si>
    <t>48,664</t>
  </si>
  <si>
    <t>417351215RT2</t>
  </si>
  <si>
    <t>Bednění věnců věncovkou keramickou bez izolantu věncovka pro tl. stropu 250 mm bez izolantu</t>
  </si>
  <si>
    <t xml:space="preserve">obezdění ztuž.věnců : </t>
  </si>
  <si>
    <t>V11a : 13,8</t>
  </si>
  <si>
    <t>V11b : 0,3*3+0,25*2</t>
  </si>
  <si>
    <t>V11c : 0,3*2</t>
  </si>
  <si>
    <t>koncové věncovky na vnějších rozích štítů : 0,4*26</t>
  </si>
  <si>
    <t>417361821R00</t>
  </si>
  <si>
    <t>Výztuž ztužujících pásů a věnců z oceli 10505(R)</t>
  </si>
  <si>
    <t>výztuž ztuž.věnců V11a - V12 : 0,32*1,1</t>
  </si>
  <si>
    <t>ztuž.věnce horní hrany štítů : 0,7212*0,09</t>
  </si>
  <si>
    <t>49901Rpol</t>
  </si>
  <si>
    <t>Deska stropní Filigránová tl.50mm, š.2230 -2400mm ATYPICKÉ ROZMĚRY !! OTVOR PRO SVĚTLÍK!!</t>
  </si>
  <si>
    <t>Beton C 35/45 XC1.</t>
  </si>
  <si>
    <t>Cena obsahuje i dopravu panelů na stavbu.</t>
  </si>
  <si>
    <t>Cena obsahuje i statický návrh vyztužení panelů.</t>
  </si>
  <si>
    <t>Cena obsahuje i náklady spojené s atypickým tvarem panelů a otvorem pro světlík.</t>
  </si>
  <si>
    <t>plocha filigrán.desek dle PD : 31,1</t>
  </si>
  <si>
    <t>49902Rpol</t>
  </si>
  <si>
    <t>D+M ŽB markýza prefabrikovaná, tl.120-160mm horní povrch ve spádu, ATYPICKÉ ROZMĚRY !</t>
  </si>
  <si>
    <t>Plocha markýzy cca 4 m2 - viz PD.</t>
  </si>
  <si>
    <t>Beton C 35/45 XC4, XF3.</t>
  </si>
  <si>
    <t>Cena obsahuje i dopravu markýzy na stavbu.</t>
  </si>
  <si>
    <t>Cena obsahuje i statický návrh vyztužení markýzy.</t>
  </si>
  <si>
    <t>prefa markýza : 1</t>
  </si>
  <si>
    <t>49903Rpol</t>
  </si>
  <si>
    <t>D+M Izonosník v.160mm, viz výkres D.1.2.5 vč.smykové nerez výztuže pr.6mm</t>
  </si>
  <si>
    <t>Cena obsahuje i dopravu Izonosníků na stavbu.</t>
  </si>
  <si>
    <t>izonosníky : 3,5</t>
  </si>
  <si>
    <t>610991004R00</t>
  </si>
  <si>
    <t>Začišťovací okenní lišta pro vnitř.omítku tl. 15mm</t>
  </si>
  <si>
    <t>u výí : 2,25+0,75*2+3+0,75*2+0,875+0,75*2+1,1+2,35*2+2,75*3+1*6+1,1+2,3*2</t>
  </si>
  <si>
    <t>3+3,3*2+3,5+3,75*2+2,75*3+0,625*6+1,25+1,125*2</t>
  </si>
  <si>
    <t>610991111R00</t>
  </si>
  <si>
    <t>Zakrývání výplní vnitřních otvorů</t>
  </si>
  <si>
    <t>výplně : 2,25*0,75+3*0,75+0,875*0,75+1,1*2,35+2,75*1*3+1,1*2,3+1,25*1,125</t>
  </si>
  <si>
    <t>3*3,3+3,5*3,72+2,75*0,75*3</t>
  </si>
  <si>
    <t>dřev.strop v m.č.107 : 13,4*1,2*1,5*2+4*1,2*1,5*2</t>
  </si>
  <si>
    <t>611474611RT4</t>
  </si>
  <si>
    <t>Omítka stropů vnitřní, VPC jádro,vápen.štuk, ručně na beton</t>
  </si>
  <si>
    <t>Ruční provedení.</t>
  </si>
  <si>
    <t>m.č.106 : 30,5+1*0,45*4</t>
  </si>
  <si>
    <t>612425931R00</t>
  </si>
  <si>
    <t>Omítka vápenná vnitřního ostění - štuková</t>
  </si>
  <si>
    <t>m.č.106 : (2,55+2,45*2)*0,25+(3+2,25+0,75*4+1,1+2,35*2+0,875*0,75*2)*0,15</t>
  </si>
  <si>
    <t>(2,75+2,55*2)*0,3</t>
  </si>
  <si>
    <t>m.č.107 : (2,75*3+1*6+1,25+1,125*2+2,75*3+0,625*6)*0,2+(1,1+2,35*2)*0,3</t>
  </si>
  <si>
    <t>612473186R00</t>
  </si>
  <si>
    <t>Příplatek za zabudované rohovníky, stěny</t>
  </si>
  <si>
    <t>m.č.106 : 2,55+2,45*2+3+2,25+0,75*4+1,1+2,35*2+0,875*0,75*2+2,75+2,55</t>
  </si>
  <si>
    <t>1,8+2,3*2+1*4</t>
  </si>
  <si>
    <t>m.č.107 : 2,75*3+1*6+1,25+1,125*2+2,75*3+0,625*6+1,1+2,35*2</t>
  </si>
  <si>
    <t>3,5+3,75*2+3+3,3*2</t>
  </si>
  <si>
    <t>612474921RT1</t>
  </si>
  <si>
    <t>Omítka stěn vnitřní, VPC jádro,vápen.štuk, strojně na pálené cihly a tvarovky</t>
  </si>
  <si>
    <t>Strojní provedení.</t>
  </si>
  <si>
    <t>m.č.106 : (6,34+4,84+3,88+6,3+1,55)*2,95-2,55*2,45-3*0,75-2,25*0,75-0,8*2</t>
  </si>
  <si>
    <t>-1,1*2,3-0,875*0,75</t>
  </si>
  <si>
    <t>m.č.107 : 13,4*3,95+13,4*5,45+6,34*4,7*2-3,5*3,72-3*3,3-2,55*2,45-1,1*2,3</t>
  </si>
  <si>
    <t>-2,75*1*3-1,25*1,125-2,75*0,625*3</t>
  </si>
  <si>
    <t>612481211RT2</t>
  </si>
  <si>
    <t>Montáž výztužné sítě(perlinky)do stěrky-vnit.stěny včetně výztužné sítě a stěrkového tmelu</t>
  </si>
  <si>
    <t>přesíťování žel-bet.věnců, spojů zdiva apod. : (13,4*2+6,34*2+0,3*2)*0,4+13,4*0,25+2,75*0,3*3</t>
  </si>
  <si>
    <t>2,75*0,3+1,8*0,45+15</t>
  </si>
  <si>
    <t>602021172R00</t>
  </si>
  <si>
    <t>Štuk na stěnách vnější tl.3 mm, ručně</t>
  </si>
  <si>
    <t xml:space="preserve">omítka fasády nad soklem (pod horní KZS u delších stěn m.č.107) : </t>
  </si>
  <si>
    <t>pohled F1 : 13,78*3,5-2,75*1*3+(2,75*3+1*6)*0,1</t>
  </si>
  <si>
    <t>0,3*3,3+5,3*3,3+3,88*3,3-2,25*0,75-3*0,75+(3+2,25+0,75*2)*0,05</t>
  </si>
  <si>
    <t>pohled F2 : 7,1*4,85-3,5*3,4+(3,5+3,4*2)*0,3</t>
  </si>
  <si>
    <t>pohled F3 : 14,16*5-3*3-1*2-1,25*1,125-2,75*0,625*3+0,46*5</t>
  </si>
  <si>
    <t>(1+2*2+1,25+1,125*2+2,75*3+0,625*6)*0,1+3*0,38*3</t>
  </si>
  <si>
    <t>1,565*3,3+2,88*3,3-1,1*2,05-0,875*0,75+(1+2,05*2+0,875+0,75*2)*0,05</t>
  </si>
  <si>
    <t>nad nižší střechou (m.č.106) : 6,65*1,65</t>
  </si>
  <si>
    <t>profilace ve štítech : (6,5*2+0,65+1,9+3,8+5,4)*0,05</t>
  </si>
  <si>
    <t xml:space="preserve">odečet ploch dřev.obkladu části fasády : </t>
  </si>
  <si>
    <t>pohled F1 : -1,5*1*2-1*0,1*4</t>
  </si>
  <si>
    <t>-(0,3*3,3+5,3*3,3+3,88*3,3-2,25*0,75-3*0,75+(3+2,25+0,75*2)*0,05)</t>
  </si>
  <si>
    <t>pohled F2 : -(6,3*4,5-3,5*3,4+(3,5+3,4*2)*0,3)</t>
  </si>
  <si>
    <t>pohled F3 : -(1,5*0,625*2+0,625*0,1*4)</t>
  </si>
  <si>
    <t>-(1,565*3,3+2,88*3,3-1,1*2,05-0,875*0,75+(1+2,05*2+0,875+0,75*2)*0,05)</t>
  </si>
  <si>
    <t>nad nižší střechou (m.č.106) : -6,35*1,4</t>
  </si>
  <si>
    <t>602021187RW2</t>
  </si>
  <si>
    <t>Stěrka na stěnách silikonová fasádní škrábaná, zrnitost 2,0 mm</t>
  </si>
  <si>
    <t xml:space="preserve">finální omítka fasády nad soklem (pod horní KZS u delších stěn m.č.107) : </t>
  </si>
  <si>
    <t>omítka KZS podélných stran fasády u m.č.107 (nad horními věnci) : 14,16*0,7+13,78*0,6</t>
  </si>
  <si>
    <t>602021189R00</t>
  </si>
  <si>
    <t>Stěrka na stěnách mozaiková</t>
  </si>
  <si>
    <t xml:space="preserve">omítka viditelných částí zateplení soklu : </t>
  </si>
  <si>
    <t>pohled F1 : 13,78*0,35+0,3*0,35+5,3*0,35+3,88*0,35</t>
  </si>
  <si>
    <t>pohled F2 : 7,1*0,35-3,5*0,35+0,3*0,35*2</t>
  </si>
  <si>
    <t>pohled F3 : 14,16*0,35+0,46*0,35+1,565*0,35+2,88*0,35-(1,1*2+3)*0,35</t>
  </si>
  <si>
    <t>(0,1*4+0,38*2)*0,35</t>
  </si>
  <si>
    <t>602021191R00</t>
  </si>
  <si>
    <t>Podkladní nátěr stěn pod mozaik.omítky</t>
  </si>
  <si>
    <t>dtto omítky soklu : 14,8697</t>
  </si>
  <si>
    <t>602021194R00</t>
  </si>
  <si>
    <t>Základní nátěr stěn fasádní</t>
  </si>
  <si>
    <t>dtto finální omítka fasády : 121,1525</t>
  </si>
  <si>
    <t>602021203R00</t>
  </si>
  <si>
    <t>Přednástřik stěn cement.100% krytí, strojně</t>
  </si>
  <si>
    <t>dtto jádrové omítky fasády : 180,0625</t>
  </si>
  <si>
    <t>602021211RT5</t>
  </si>
  <si>
    <t>Omítka stěn vápenocementová jádrová, strojně tloušťka vrstvy 20 mm</t>
  </si>
  <si>
    <t>620991004R00</t>
  </si>
  <si>
    <t>Začišťovací okenní lišta pro vnějš.omítku tl. 15mm</t>
  </si>
  <si>
    <t xml:space="preserve">APU lišty kolem výplní otvorů : </t>
  </si>
  <si>
    <t>pohled F1 : 2,75*3+1*6+3+2,25+0,75*4</t>
  </si>
  <si>
    <t>pohled F2 : 3,5+3,75*2</t>
  </si>
  <si>
    <t>pohled F3 : 3+3,3*2+1+2,3*2+1,25+1,125*2+2,75*3+0,625*6+0,875+0,75*2+1,1+2,35*2</t>
  </si>
  <si>
    <t>620991121R00</t>
  </si>
  <si>
    <t>Zakrývání výplní vnějších otvorů z lešení</t>
  </si>
  <si>
    <t xml:space="preserve">výplně otvorů : </t>
  </si>
  <si>
    <t>pohled F1 : 2,75*1*3+3*0,75+2,25*0,75</t>
  </si>
  <si>
    <t>pohled F2 : 3,5*3,72</t>
  </si>
  <si>
    <t>pohled F3 : 3*3,3+1*2,3+1,25*1,125+2,75*0,625*3+0,875*0,75+1,1*2,35</t>
  </si>
  <si>
    <t>622311525RV1</t>
  </si>
  <si>
    <t>Zateplovací systém, desky XPS tl. 160 mm zakončený stěrkou s výztužnou tkaninou</t>
  </si>
  <si>
    <t>KZS podélných stran fasády u m.č.107 (nad horními věnci) : 14,16*0,7+13,78*0,6</t>
  </si>
  <si>
    <t>622421491R00</t>
  </si>
  <si>
    <t>Doplňky zatepl. systémů, rohová lišta s okapničkou</t>
  </si>
  <si>
    <t>V položce jsou zakalkulovány náklady na dodávku a montáž rohové lišty s okapničkou - plast + tkanina</t>
  </si>
  <si>
    <t xml:space="preserve">lišta nad zateplením soklu : </t>
  </si>
  <si>
    <t>pohled F1 : 13,8+0,3+5,3+3,9</t>
  </si>
  <si>
    <t>pohled F2 : 7,1-3,5+0,3*2</t>
  </si>
  <si>
    <t>pohled F3 : 14,2+0,45+1,6+2,9-1,1*2-3+0,1*4+0,4*2</t>
  </si>
  <si>
    <t>profilace ve štítech : 6,5*2</t>
  </si>
  <si>
    <t>622421493R00</t>
  </si>
  <si>
    <t>Doplňky zatepl. systémů, dilatační lišta s tkan.</t>
  </si>
  <si>
    <t>V položce jsou zakalkulovány náklady na dodávku a montáž dilatační lišty - plast + tkanina</t>
  </si>
  <si>
    <t>v místě navázání na stáv.objekt : 3,6*2</t>
  </si>
  <si>
    <t>622421494R00</t>
  </si>
  <si>
    <t>Doplňky zatepl. systémů, podparapetní lišta s tkan</t>
  </si>
  <si>
    <t>V položce jsou zakalkulovány náklady na dodávku a montáž podparapetní lišty - plast + tkanina</t>
  </si>
  <si>
    <t xml:space="preserve">lišty pod prapety : </t>
  </si>
  <si>
    <t>pohled F1 : 2,75*3+3+2,25</t>
  </si>
  <si>
    <t>pohled F3 : 1,25+0,875+2,75*3</t>
  </si>
  <si>
    <t>622473186R00</t>
  </si>
  <si>
    <t>Příplatek za rohovník pro vnější omítky</t>
  </si>
  <si>
    <t xml:space="preserve">rohy omítky fasády  : </t>
  </si>
  <si>
    <t>pohled F1 : 4,4+2,75*3+1*6+3+2,25+0,75*4+3,6*2</t>
  </si>
  <si>
    <t>pohled F2 : 6+3,5+3,75*2</t>
  </si>
  <si>
    <t>pohled F3 : 1+2,3*2+1,25+1,125*2+3+3,3*2+2,75*3+0,625*6+6</t>
  </si>
  <si>
    <t>1+2,35*2+0,875+0,75*2+3,6</t>
  </si>
  <si>
    <t>profilace ve štítech : 0,65+1,9+3,8+5,4</t>
  </si>
  <si>
    <t>622481211RT8</t>
  </si>
  <si>
    <t>Montáž výztužné sítě(perlinky)do stěrky-vněj.stěny včetně výztužné sítě a stěrkového tmelu</t>
  </si>
  <si>
    <t>dtto finální omítka fasády (na jádrové omítce) : 106,2925</t>
  </si>
  <si>
    <t xml:space="preserve">viditelné části zateplení soklu : </t>
  </si>
  <si>
    <t>631315711RT4</t>
  </si>
  <si>
    <t>Mazanina betonová tl. 12 - 24 cm C 25/30 vyztužená ocelovými vlákny 30 kg/m3</t>
  </si>
  <si>
    <t>skladba P11 : 83,9*0,16</t>
  </si>
  <si>
    <t>skladba P12 : 30,5*0,13</t>
  </si>
  <si>
    <t>631316115R00</t>
  </si>
  <si>
    <t>Postřik nových beton. podlah proti prvotn. vysych.</t>
  </si>
  <si>
    <t>Položka je určena pro postřik proti odpařování (prvotnímu vysychání) nových betonových podlah.</t>
  </si>
  <si>
    <t>Vydatnost 4 - 6 m2/l (0,25 - 0,17 l/m2).</t>
  </si>
  <si>
    <t>skladba P11 : 83,9</t>
  </si>
  <si>
    <t>skladba P12 : 30,5</t>
  </si>
  <si>
    <t>631316211RT3</t>
  </si>
  <si>
    <t>Povrchový vsyp na betonové podlahy strojně hlazený posypová směs s korundem a karbidem</t>
  </si>
  <si>
    <t>Stažení přebytečné záměsové vody z čerstvého (3 - 5 hod po uložení) betonového povrchu, oživení povrchu rotační hladičkou, vsyp směsi (2 - 3 kg/ m2), zapravení povrchu hladičkou, nanesení druhé vrstvy vsypu (1 - 2 kg/ m2), hlazení povrchu do požadovaného stupně konečné úpravy.</t>
  </si>
  <si>
    <t>631316231R00</t>
  </si>
  <si>
    <t>Hlazení betonových mazanin, strojně</t>
  </si>
  <si>
    <t>631317215R00</t>
  </si>
  <si>
    <t>Řezání dilatační spáry hl. 0-150 mm, železobeton</t>
  </si>
  <si>
    <t xml:space="preserve">dilatační spáry : </t>
  </si>
  <si>
    <t>m.č.106 : 1,8+4,5+3,5</t>
  </si>
  <si>
    <t>631317220R00</t>
  </si>
  <si>
    <t>Řezání dilatační spáry hl. 0-200 mm, železobeton</t>
  </si>
  <si>
    <t>m.č.107 : 2,55+6,35*2+13,4</t>
  </si>
  <si>
    <t>631351101R00</t>
  </si>
  <si>
    <t>Bednění stěn, rýh a otvorů v podlahách - zřízení</t>
  </si>
  <si>
    <t>m.č.106 : 1,1*0,3+2,55*0,3</t>
  </si>
  <si>
    <t>m.č.107 : 3*0,3+3,5*0,3</t>
  </si>
  <si>
    <t>631351102R00</t>
  </si>
  <si>
    <t>Bednění stěn, rýh a otvorů v podlahách -odstranění</t>
  </si>
  <si>
    <t>3,045</t>
  </si>
  <si>
    <t>631571010R00</t>
  </si>
  <si>
    <t>Zřízení násypu, podlahy nebo střechy, bez dodávky</t>
  </si>
  <si>
    <t>vegetační násyp střechy - skladba S3  : 30,5*0,1</t>
  </si>
  <si>
    <t>vegetační násyp střechy - skladba S2  : 14*6,5*0,1</t>
  </si>
  <si>
    <t>632451014R00</t>
  </si>
  <si>
    <t>Vyrovnávací potěr ze směsi, v pásu, tl.50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</si>
  <si>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</si>
  <si>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>pod parapety oken : (2,75*3+1,25+2,75*3)*0,38+(3+2,25+0,875)*0,3</t>
  </si>
  <si>
    <t>632921913R00</t>
  </si>
  <si>
    <t>Dlažba z dlaždic betonových do písku, tl. 60 mm vč.betonové dlažby 50/50/6cm</t>
  </si>
  <si>
    <t>Položka je určena pro dlažbu vnitřní nebo vnější při objektu vodorovnou nebo ve spádu do 15° od vodorovné roviny z dlaždic betonových kladených do písku se zalitím spár na celou výšku cementovou maltou pro spárování.</t>
  </si>
  <si>
    <t>okapový chodník - tam, kde není dlažba zpev.ploch :  1*0,5+14,3*0,5+5,6*0,5+3*0,5+1,1*0,5</t>
  </si>
  <si>
    <t>10364102.A</t>
  </si>
  <si>
    <t>Zemina pro sukulenty bal PE po 7 litrech</t>
  </si>
  <si>
    <t>RTS 22/ I</t>
  </si>
  <si>
    <t>10371505</t>
  </si>
  <si>
    <t>Substrát střešní extenzivní</t>
  </si>
  <si>
    <t>Orientační objemová hmotnost cca 350 kg/m3 v suchém stavu</t>
  </si>
  <si>
    <t>vegetační násyp střechy - skladba S3 (cca 80%) : 30,5*0,1*0,8*1,05</t>
  </si>
  <si>
    <t>vegetační násyp střechy - skladba S2 (cca 80%) : 91*0,1*0,8*1,05</t>
  </si>
  <si>
    <t>dopočet na celé balení (2m3) : 1-0,206</t>
  </si>
  <si>
    <t>10391505.A</t>
  </si>
  <si>
    <t>Fyzikální půdní kondicionér po 20 kg</t>
  </si>
  <si>
    <t>kg</t>
  </si>
  <si>
    <t>vegetační násyp střechy - skladba S3 (cca 180g/m2) : 30,5*0,18+0,51</t>
  </si>
  <si>
    <t>vegetační násyp střechy - skladba S2 (cca 180g/m2) : 91*0,18+0,62</t>
  </si>
  <si>
    <t>916561111RT7</t>
  </si>
  <si>
    <t>Osazení záhon.obrubníků do lože z C 12/15 s opěrou včetně obrubníku 100/5/20 cm</t>
  </si>
  <si>
    <t>obruby okap.chodníku : 1,5+12,9+0,3+6,1+4,2</t>
  </si>
  <si>
    <t>918101111R00</t>
  </si>
  <si>
    <t>Lože pod obrubníky nebo obruby dlažeb z C 12/15</t>
  </si>
  <si>
    <t>25*0,2*0,15</t>
  </si>
  <si>
    <t>941955001R00</t>
  </si>
  <si>
    <t>Lešení lehké pomocné, výška podlahy do 1,2 m</t>
  </si>
  <si>
    <t>pomocné lešení : 30,5</t>
  </si>
  <si>
    <t>941955004R00</t>
  </si>
  <si>
    <t>Lešení lehké pomocné, výška podlahy do 3,5 m</t>
  </si>
  <si>
    <t>pomocné lešení : 83,9</t>
  </si>
  <si>
    <t>944944011R00</t>
  </si>
  <si>
    <t>Montáž ochranné sítě z umělých vláken</t>
  </si>
  <si>
    <t xml:space="preserve">ochranné sítě lešení fasády : </t>
  </si>
  <si>
    <t>pohled F1 : 14,9*5+7,3*4+3,9*4+0,3*4</t>
  </si>
  <si>
    <t>pohled F2 : 9,2*6</t>
  </si>
  <si>
    <t>pohled F3 : 16,3*6,5+0,5*6,5+1,6*4+3,9*4</t>
  </si>
  <si>
    <t>nad nižší střechou (m.č.106) : 9,2*2,5</t>
  </si>
  <si>
    <t>944944081R00</t>
  </si>
  <si>
    <t>Demontáž ochranné sítě z umělých vláken</t>
  </si>
  <si>
    <t>329,9</t>
  </si>
  <si>
    <t>9419901Rpol</t>
  </si>
  <si>
    <t>Montáž a následná demontáž lešení řadov.rámového zatížení do 200kg, š.do 0,9m, výšky do 10m</t>
  </si>
  <si>
    <t>Po celkovou dobu stavby - dle potřeby zhotovitele,</t>
  </si>
  <si>
    <t>uvažováno i pro profese.</t>
  </si>
  <si>
    <t xml:space="preserve">lešení fasády : </t>
  </si>
  <si>
    <t>952901111R00</t>
  </si>
  <si>
    <t>Vyčištění budov o výšce podlaží do 4 m</t>
  </si>
  <si>
    <t>závěrečný úklid : 30,5+83,9</t>
  </si>
  <si>
    <t>953921115R00</t>
  </si>
  <si>
    <t>Dlaždice betonové volně na střechu, 50 x 50 x 6 cm vč.dodávky</t>
  </si>
  <si>
    <t>skladba S2 : 15</t>
  </si>
  <si>
    <t>953941312R00</t>
  </si>
  <si>
    <t>Osazení požárního hasicího přístroje na stěnu</t>
  </si>
  <si>
    <t xml:space="preserve">dle PBŘS : </t>
  </si>
  <si>
    <t>m.č.106 : 1</t>
  </si>
  <si>
    <t>m.č.107 : 1</t>
  </si>
  <si>
    <t>953941395R00</t>
  </si>
  <si>
    <t>Vystavení revizní zprávy-požární hasicí přístroj</t>
  </si>
  <si>
    <t>dle PBŘS : 2</t>
  </si>
  <si>
    <t>953981105R00</t>
  </si>
  <si>
    <t>Chemické kotvy do betonu, hl. 170 mm, M 20, ampule</t>
  </si>
  <si>
    <t>V položce je zakalkulováno vyvrtání a vyčištění otvoru požadovaného průměru a hloubky, zasunutí ampule s chemickou kotvou do otvoru a zavrtání svorníku s hrotem, maticí a podložkou pozink. CH - M20 x 260/70 GV.</t>
  </si>
  <si>
    <t>kotvení ocel.kce přístřešku : 4*4*2</t>
  </si>
  <si>
    <t>954312101R00</t>
  </si>
  <si>
    <t>Opláštění z SDK,2.str.,do 200x200 mm,RB tl.12,5 mm</t>
  </si>
  <si>
    <t>Opláštění vodorovných konstrukcí sádrokartonovými deskami dvoustranné do 200x200mm, 1x opláštění, desky standard RB (A) tl. 12,5mm.</t>
  </si>
  <si>
    <t>m.č.106 : 2,8</t>
  </si>
  <si>
    <t>959901Rpol</t>
  </si>
  <si>
    <t>D+M Doplnění oplocení, shodné se stávajícím vč.souvisejících zemních prací a základových kcí</t>
  </si>
  <si>
    <t>doplnění oplocení - viz PD : 4,35+8,5</t>
  </si>
  <si>
    <t>44984124</t>
  </si>
  <si>
    <t>Přístroj hasicí práškový 21A, 6kg</t>
  </si>
  <si>
    <t>určení: hašení požárů tř. ABC a hašení požárů pod napětím do 1000 V ze vzdálenosti min. 1m</t>
  </si>
  <si>
    <t>účinný dostřik: 5 až 6 m</t>
  </si>
  <si>
    <t>hasební účinek dle EN3: 21A 183BC</t>
  </si>
  <si>
    <t>44984142</t>
  </si>
  <si>
    <t>Přístroj hasicí sněhový 183B, 9kg</t>
  </si>
  <si>
    <t>961044111R00</t>
  </si>
  <si>
    <t>Bourání základů z betonu prostého</t>
  </si>
  <si>
    <t>demontáž části stáv.oplocení - viz PD (patky sloupků) : 13*0,4*0,4*0,9</t>
  </si>
  <si>
    <t>966067111R00</t>
  </si>
  <si>
    <t>Rozebrání plotu tyč. lať. prken. drátěného, plech.</t>
  </si>
  <si>
    <t>demontáž části stáv.oplocení - viz PD : 11,5+20</t>
  </si>
  <si>
    <t>9699902Rpol</t>
  </si>
  <si>
    <t>Odvoz suti a vybouraných hmot vč.naložení, složení a likvidace zákonným způsobem</t>
  </si>
  <si>
    <t>4,059</t>
  </si>
  <si>
    <t>998011001R00</t>
  </si>
  <si>
    <t>Přesun hmot pro budovy zděné výšky do 6 m</t>
  </si>
  <si>
    <t>711111001RZ1</t>
  </si>
  <si>
    <t>Izolace proti vlhkosti vodor. nátěr za studena 1x nátěr - včetně dodávky penetračního laku</t>
  </si>
  <si>
    <t>POL1_7</t>
  </si>
  <si>
    <t>hydroizolace základové desky : 14*6,94+1,55*6,94+3,6*5,75+3,85*2,55/2+0,3*0,3</t>
  </si>
  <si>
    <t>711112001RZ1</t>
  </si>
  <si>
    <t>Izolace proti vlhkosti svis. nátěr za studena 1x nátěr - včetně dodávky asfaltového laku</t>
  </si>
  <si>
    <t>svislá hydroizolace soklu  : (14,16+13,78+6,94+0,38*2+5,3+3,85+1,565+2,8)*0,6-(3+3,5+1,1*2)*0,3</t>
  </si>
  <si>
    <t>svislá hydroizolace ve styku přístavba/stáv.objekt : 3,9*0,25</t>
  </si>
  <si>
    <t>711141559R00</t>
  </si>
  <si>
    <t>Izolace proti vlhk. vodorovná pásy přitavením</t>
  </si>
  <si>
    <t>711142559R00</t>
  </si>
  <si>
    <t>Izolace proti vlhkosti svislá pásy přitavením</t>
  </si>
  <si>
    <t>711745567R00</t>
  </si>
  <si>
    <t>Provedení obrácených a zpět. spojů, NAIP, rš 0,5 m</t>
  </si>
  <si>
    <t>u svislé hydroizolace soklu  : 14,16+13,78+6,94+0,38*2+5,3+3,85+1,565+2,8</t>
  </si>
  <si>
    <t>u svislé hydroizolace ve styku přístavba/stáv.objekt : 3,9</t>
  </si>
  <si>
    <t>711747067R00</t>
  </si>
  <si>
    <t>Oprac. prostupů pod objímkou, NAIP, D do 300 mm</t>
  </si>
  <si>
    <t>prostupy hydroizolací : 5</t>
  </si>
  <si>
    <t>711823121RT2</t>
  </si>
  <si>
    <t>Montáž nopové fólie svisle včetně dodávky fólie</t>
  </si>
  <si>
    <t>nopová fólie u základ.zdiva : (14,16+13,78+6,94+0,38*2+5,3+3,85+1,565+2,8)*1</t>
  </si>
  <si>
    <t>711823129RT2</t>
  </si>
  <si>
    <t>Montáž ukončovací lišty k nopové fólii včetně dodávky lišty</t>
  </si>
  <si>
    <t>nopová fólie u základ.zdiva : 14,16+13,78+6,94+0,38*2+5,3+3,85+1,565+2,8-3-3,5-1,1*2</t>
  </si>
  <si>
    <t>62855000</t>
  </si>
  <si>
    <t>Pás modifikovaný asfaltový protiradonový</t>
  </si>
  <si>
    <t>POL3_7</t>
  </si>
  <si>
    <t xml:space="preserve">hydroizolace vč.prořezu a přesahů : </t>
  </si>
  <si>
    <t>vodorovná  : 133,6157*1,15</t>
  </si>
  <si>
    <t>svislá : 27,858*1,2</t>
  </si>
  <si>
    <t>zpětný spoj : 53,055*0,6</t>
  </si>
  <si>
    <t>prostupy : 5*0,7</t>
  </si>
  <si>
    <t>dopočet na celé m2 : 1-0,4207</t>
  </si>
  <si>
    <t>998711101R00</t>
  </si>
  <si>
    <t>Přesun hmot pro izolace proti vodě, výšky do 6 m</t>
  </si>
  <si>
    <t>POL1_1001</t>
  </si>
  <si>
    <t>712311101RZ1</t>
  </si>
  <si>
    <t>Povlaková krytina střech do 10°, za studena 1 x nátěr - včetně dodávky</t>
  </si>
  <si>
    <t>pod parozábranu střechy - skladba S3 (vč.vytažení na atiky) : 30,5+(6,35+4,85+3,75+6,3+1,55)*0,6+1*0,45*4</t>
  </si>
  <si>
    <t>712341559R00</t>
  </si>
  <si>
    <t>Povlaková krytina střech do 10°, NAIP přitavením</t>
  </si>
  <si>
    <t>parozábrana střechy - skladba S3 (vč.vytažení na atiky) : 30,5+(6,35+4,85+3,75+6,3+1,55)*0,6+1*0,45*4</t>
  </si>
  <si>
    <t>712372111RV1</t>
  </si>
  <si>
    <t>Krytina střech do 10° fólie, 4 kotvy/m2, na beton tl. izolace do 300 mm, fólie ve specifikaci</t>
  </si>
  <si>
    <t>Položka je určena pro montáž krytiny střech objektů výšky do 8 m, fólií připevněnou kotvením do betonu (4 ks/m2) včetně překrytí kotev fólií.</t>
  </si>
  <si>
    <t>povlak.krytina střechy - skladba S3  : 30,5</t>
  </si>
  <si>
    <t>vytažení na atiky a stěny : (6,35+4,85+3,75+6,3+1,55)*0,35+(1,55+6,3+3,85+5,65)*0,3+1*0,45*4</t>
  </si>
  <si>
    <t>712372121RS1</t>
  </si>
  <si>
    <t>Krytina střech do 10° fólie, 4 kotvy/m2,ocel,dřevo tl. izolace do 160 mm, fólie ve specifikaci</t>
  </si>
  <si>
    <t>Položka je určena pro montáž krytiny střech objektů výšky do 8 m, fólií připevněnou kotvením do profilovaného plechu nebo do dřevěného bednění (4 ks/m2) včetně překrytí kotev fólií.</t>
  </si>
  <si>
    <t>povlak.krytina střechy - skladba S2 : 14*6,5</t>
  </si>
  <si>
    <t>vytažení na stěny : 14*0,35</t>
  </si>
  <si>
    <t>712378002R00</t>
  </si>
  <si>
    <t>Atiková okapnice z poplast.plechu rš.200 mm</t>
  </si>
  <si>
    <t>005121037R</t>
  </si>
  <si>
    <t>Doprava, montáž, osazení, náklady na pronájem a zprovoznění provizorníchkontejnerů pro zajištění provozu vodního díla po celkovou dobu stavby, vč.demontáže a odvozu po předání a převzetí díla.</t>
  </si>
  <si>
    <t>1x kancelářský kontejner, 1x skladový kontejner</t>
  </si>
  <si>
    <t>Hydroakumulační vrstva pro zelené střechy vč.dodávky</t>
  </si>
  <si>
    <t>Speciálně modifikovaná fólie PVC s výškou profilování 20 mm, napojení přesahem, plní funkci hydroakumulační vrstvy v konstrukci zelených střech.</t>
  </si>
  <si>
    <t>střecha - skladba S3  : 30,5</t>
  </si>
  <si>
    <t>střecha - skladba S2 : 6,5*14</t>
  </si>
  <si>
    <t>7129901Rpol</t>
  </si>
  <si>
    <t>D+M Šachta pro zelené střechy 400/400mm vč.perforovaného víka, vč.obsypu kačírkem</t>
  </si>
  <si>
    <t>skladba S2 : 2</t>
  </si>
  <si>
    <t>skladba S3 : 1</t>
  </si>
  <si>
    <t>povlak.krytina střechy - skladba S3  : 30,5*1,08</t>
  </si>
  <si>
    <t>vytažení na atiky a stěny : 14,985*1,15</t>
  </si>
  <si>
    <t>fólie na zesílení spar : 44,685*0,1*2*1,15</t>
  </si>
  <si>
    <t>povlak.krytina střechy - skladba S2 : 91*1,08</t>
  </si>
  <si>
    <t>vytažení na stěny : 4,9*1,15</t>
  </si>
  <si>
    <t>fólie na zesílení spar : 95,9*0,1*2*1,15</t>
  </si>
  <si>
    <t>dopočet na celé m2 : 1-0,4223</t>
  </si>
  <si>
    <t>6285225571</t>
  </si>
  <si>
    <t>Pás modifikovaný asfaltový - parozábrana</t>
  </si>
  <si>
    <t/>
  </si>
  <si>
    <t>vložka nosná         - skleněná tkanina G</t>
  </si>
  <si>
    <t>povrchová úprava - vrchní - jemnozrnný minerální posyp</t>
  </si>
  <si>
    <t xml:space="preserve">                              - spodní - PE fólie</t>
  </si>
  <si>
    <t>Typ krycího asfaltu - Modifikovaný elastomery (SBS syntetickým kaučukem), oboustranný</t>
  </si>
  <si>
    <t>tloušťka pásu         - 4 mm</t>
  </si>
  <si>
    <t>rozměr pásu           - 7,5 x 1 m</t>
  </si>
  <si>
    <t>parozábrana střechy - skladba S3 (vč.vytažení na atiky) : 30,5*1,15</t>
  </si>
  <si>
    <t>15,48*1,2</t>
  </si>
  <si>
    <t>dopočet na celé m2 : 1-0,651</t>
  </si>
  <si>
    <t>998712101R00</t>
  </si>
  <si>
    <t>Přesun hmot pro povlakové krytiny, výšky do 6 m</t>
  </si>
  <si>
    <t>713121118R00</t>
  </si>
  <si>
    <t>Montáž dilatačního pásku podél stěn</t>
  </si>
  <si>
    <t xml:space="preserve">obvodová dilatace : </t>
  </si>
  <si>
    <t>m.č.106 : 4,85+3,9+6,3+1,55+6,35</t>
  </si>
  <si>
    <t>m.č.107 : 6,35*2+13,4*2</t>
  </si>
  <si>
    <t>713121211R00</t>
  </si>
  <si>
    <t>Izolace podlah, lepená, 1 vrstva</t>
  </si>
  <si>
    <t>713131131R00</t>
  </si>
  <si>
    <t>Izolace tepelná stěn lepením</t>
  </si>
  <si>
    <t xml:space="preserve">viz výpis překladů  : </t>
  </si>
  <si>
    <t xml:space="preserve">XPS tl.80mm : </t>
  </si>
  <si>
    <t>H10 : 1,25*0,25</t>
  </si>
  <si>
    <t>H11 : 1,5*0,25</t>
  </si>
  <si>
    <t>H12 : 1,5*0,25*2</t>
  </si>
  <si>
    <t>Tepelné čerpadlo vzduch/voda
- top.výkon cca. 11,4kW při A7/W35,
- s dohřevem max. 7,5kW,
- elektr.příkon max. 2,5kW,
- akustický výkon max. 55 dB,
- sezónní en. účinnost W35 (průměrné klima) - min. 190 %
- kompresor - scroll</t>
  </si>
  <si>
    <t>Nepřímotopný ohřívač teplé vody, 115 litrů včetně tepelné izolace</t>
  </si>
  <si>
    <t>Montáž zařízení - rozvod potrubí, lisované spoje</t>
  </si>
  <si>
    <t>Naplnění podmínek a povinností vzplývajících z rozhodnutí o schválení stavebních záměrů "stavební povolení" (SO 01, SO 02, SO 03) a z rozhodnutí změny stavby před dokončením (SO 03)</t>
  </si>
  <si>
    <t>Včetně zajištění závazných souhlasných stanovisek/rozhodnutí od dotčených orgánů a organizací uvedených ve stavebních povolení (podklad k žádosti o vydání kolaudačního souhlasu).</t>
  </si>
  <si>
    <t>28375421</t>
  </si>
  <si>
    <t>Polystyren extrudovaný 500kPa</t>
  </si>
  <si>
    <t>RTS 19/ II</t>
  </si>
  <si>
    <t>rozměr: 1250 x 600 mm</t>
  </si>
  <si>
    <t>povrch: hladký</t>
  </si>
  <si>
    <t>tvar hran: polodrážka</t>
  </si>
  <si>
    <t>Pevnost v tlaku: 500 kPa</t>
  </si>
  <si>
    <t>skladba P11 : 83,9*0,05*1,06</t>
  </si>
  <si>
    <t>283754904</t>
  </si>
  <si>
    <t>Deska polystyrenová XPS 300kPa, tl. 80 mm</t>
  </si>
  <si>
    <t>Tepelná izolace pro ploché střechy, obrácené střechy, zelené střechy, podlahy, vnější stěny ve styku se zeminou.</t>
  </si>
  <si>
    <t>Hladký povrch, ozub po celém obvodu.</t>
  </si>
  <si>
    <t>Souč. tepelné vodivosti 0,035</t>
  </si>
  <si>
    <t>Pevnost v tlaku: 300 kPa</t>
  </si>
  <si>
    <t>tep.izolace základ.zdiva a soklu - XPS tl.80mm : 58,8338*1,05</t>
  </si>
  <si>
    <t>dopočet na celé desky (0,75 m2) : 83*0,75-61,7755</t>
  </si>
  <si>
    <t xml:space="preserve">tep.izolace podlah : </t>
  </si>
  <si>
    <t>skladba P12 : 30,5*1,05</t>
  </si>
  <si>
    <t>dopočet na celé desky (0,75 m2) : 43*0,75-32,025</t>
  </si>
  <si>
    <t>283755017</t>
  </si>
  <si>
    <t>Deska izolační fasádní PUR 1200x400x 80mm</t>
  </si>
  <si>
    <t>Venkovní fasádní deska - tepelně izolační deska z tuhé pěny. Jádro desek tvoří tuhá fenolická pěna s uzavřenou buněčnou strukturou.</t>
  </si>
  <si>
    <t>PUR tl.80mm : 4,268*1,05</t>
  </si>
  <si>
    <t>dopočet na celé desky (0,48 m2) : 10*0,48-4,4814</t>
  </si>
  <si>
    <t>28375705</t>
  </si>
  <si>
    <t>Deska izolační stabilizov. EPS 150  1000 x 500 mm</t>
  </si>
  <si>
    <t>tep.izolace střechy - skladba S3  : 30,5*0,2*1,05</t>
  </si>
  <si>
    <t>28375972</t>
  </si>
  <si>
    <t>Deska spádová EPS 150</t>
  </si>
  <si>
    <t>tep.izolace střechy - skladba S3  : 30,5*0,08*1,05</t>
  </si>
  <si>
    <t>283763205</t>
  </si>
  <si>
    <t>Deska XPS 1265 x 615 x 80 mm zelená</t>
  </si>
  <si>
    <t>H10 : 0,3125*1,05</t>
  </si>
  <si>
    <t>H11 : 0,375*1,05</t>
  </si>
  <si>
    <t>H12 : 0,75*1,05</t>
  </si>
  <si>
    <t>H13 : 0,6875*1,05</t>
  </si>
  <si>
    <t>H14 : 5,25*1,05</t>
  </si>
  <si>
    <t>H15 : 0,8125*1,05</t>
  </si>
  <si>
    <t>H16 : 0,875*1,05</t>
  </si>
  <si>
    <t>H17 : 2,205*1,05</t>
  </si>
  <si>
    <t>H18 : 2,2*1,05</t>
  </si>
  <si>
    <t>dopočet na celé desky (0,75 m2) : 19*0,75-14,1409</t>
  </si>
  <si>
    <t>V11a - XPS tl.80mm : 3,5*1,05</t>
  </si>
  <si>
    <t>V11b - XPS tl.80mm : 3,52*1,05</t>
  </si>
  <si>
    <t>V11c - XPS tl.80mm : 0,775*1,05</t>
  </si>
  <si>
    <t>V12 - XPS tl.80mm : 3,46*1,05</t>
  </si>
  <si>
    <t>dopočet na celé desky (0,75 m2) : 35*0,75-26,0677</t>
  </si>
  <si>
    <t>283763209</t>
  </si>
  <si>
    <t>Deska XPS 1265 x 615 x 160 mm zelená</t>
  </si>
  <si>
    <t>H19 : 4</t>
  </si>
  <si>
    <t>V11c - XPS tl.160mm : 4</t>
  </si>
  <si>
    <t>28376352.A</t>
  </si>
  <si>
    <t>Deska polystyrenová XPS 1250 x 600 x 20 mm zelená</t>
  </si>
  <si>
    <t>dilatace základů ve styku přístavba/stáv.objekt : 5,46*1,05</t>
  </si>
  <si>
    <t>dopočet na celé desky (0,75 m2) : 8*0,75-5,733</t>
  </si>
  <si>
    <t>deska s rovnými hranami a mřížkovaným povrchem po obou stranách, vysoká pevnost v tlaku, velmi dobrá přilnavost k betonu, omítce i tmelům.</t>
  </si>
  <si>
    <t>použití:vhodná izolace pro tepelné mosty a sokly na vnějších stěnách, pod betonovými stropy vkládaný přímo do bednění i jako vnitřní izolace.</t>
  </si>
  <si>
    <t>balení: 15,00 m2</t>
  </si>
  <si>
    <t>D+M Kotvení pozednic krovu k žel-bet.věncům vč.chemické kotvy M16</t>
  </si>
  <si>
    <t>kotvení kce krovu - skladba S1 : 7*2</t>
  </si>
  <si>
    <t>59590736</t>
  </si>
  <si>
    <t>Deska cementotřísková tl. 10 mm</t>
  </si>
  <si>
    <t>Základní rozměr 125x335 cm, objemová hmotnost 1350 kg/m3</t>
  </si>
  <si>
    <t>střecha nad zpev.plochami - skladba S2 : 91*2*1,1</t>
  </si>
  <si>
    <t>dopočet na celé desky (4,1875 m2) : 48*4,1875-200,2</t>
  </si>
  <si>
    <t>60515895</t>
  </si>
  <si>
    <t>Hranol lepený vrstvený BSH SI, lamely 4 cm</t>
  </si>
  <si>
    <t>BSH lepené lamelové dřevo, lamely 4 cm</t>
  </si>
  <si>
    <t>Jedná se o vícevrstvené lepené lamelové dřevo tzv. lepené vrstvené hranoly.</t>
  </si>
  <si>
    <t>Si – pohledová kvalita</t>
  </si>
  <si>
    <t>krokev 140/240 : 98*0,14*0,24*1,1</t>
  </si>
  <si>
    <t>pozednice 160/140 : 27,2*0,16*0,14*1,1</t>
  </si>
  <si>
    <t>61189997</t>
  </si>
  <si>
    <t>Palubka podlahová SM tl. 24 mm šíře 146 mm- j. A/B</t>
  </si>
  <si>
    <t>bednění krovu - skladba S1 : 98,088*1,1</t>
  </si>
  <si>
    <t>dopočet na celé m2 : 1-0,8968</t>
  </si>
  <si>
    <t>998762202R00</t>
  </si>
  <si>
    <t>Přesun hmot pro tesařské konstrukce, výšky do 12 m</t>
  </si>
  <si>
    <t>POL1_1002</t>
  </si>
  <si>
    <t>764906310RS4</t>
  </si>
  <si>
    <t>Zastřešení z poplast.falcovaného plechu, na dřevo povrchová úprava PE s polyamidovýmy zrny</t>
  </si>
  <si>
    <t>Rozměr tabule (š x d) 0,503 m x 0,85 - 8 m.</t>
  </si>
  <si>
    <t>střešní krytina - skladba S1 : 13,4*7,32</t>
  </si>
  <si>
    <t>střešní krytina - skladba S5 : 1*2,15+1*1,85</t>
  </si>
  <si>
    <t>764906317RS4</t>
  </si>
  <si>
    <t>Štítové lemování z poplastovaného plechu povrchová úprava PE s polyamidovýmy zrny</t>
  </si>
  <si>
    <t>Dodávka a montáž štítového lemování včetně spojovacích prostředků.</t>
  </si>
  <si>
    <t>střešní krytina - skladba S1 (čelo) : 13,4</t>
  </si>
  <si>
    <t>764906318RS4</t>
  </si>
  <si>
    <t>Lemování ke zdi podélné z poplastovaného plechu povrchová úprava PE s polyamidovýmy zrny</t>
  </si>
  <si>
    <t>Dodávka a montáž lemování včetně těsnění a spojovacích prostředků.</t>
  </si>
  <si>
    <t>střešní krytina - skladba S1 (u štítových zdí) : 2*7,32</t>
  </si>
  <si>
    <t>střešní krytina - skladba S5 (u napojení na objekt) : 1,6+2,1+0,5</t>
  </si>
  <si>
    <t>764906333RT2</t>
  </si>
  <si>
    <t>Systémové sněhové zábrany trubkové, l= 3,0m ocel barva</t>
  </si>
  <si>
    <t>V položce jsou zakalkulovány náklady na dodávku a montáž klempířských prvků včetně spojovacího materiálu.</t>
  </si>
  <si>
    <t>V položce jsou zakalkulovány náklady na opravy povrchu poškozeného při montáži nátěrem.</t>
  </si>
  <si>
    <t>střešní krytina - skladba S1 (sněh.zábrany) : 5</t>
  </si>
  <si>
    <t>764908102RT2</t>
  </si>
  <si>
    <t>Pokyny pro vyplnění !!!</t>
  </si>
  <si>
    <t>vegetační násyp střechy - skladba S3 (cca 20%) : 30,5*12*0,2</t>
  </si>
  <si>
    <t>vegetační násyp střechy - skladba S2 (cca 20%) : 91*12*0,2</t>
  </si>
  <si>
    <t>28322017R</t>
  </si>
  <si>
    <t>Fólie střešní se skleněnou vložkou tl.1,8 mm</t>
  </si>
  <si>
    <t>Fólie v tloušťce 1,8 mm je určena pro skladby vegetačních střech.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</si>
</sst>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9"/>
      <name val="Arial CE"/>
      <family val="2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8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1" fontId="8" fillId="0" borderId="10" xfId="0" applyNumberFormat="1" applyFont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8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6" xfId="0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 wrapText="1"/>
    </xf>
    <xf numFmtId="4" fontId="10" fillId="4" borderId="15" xfId="0" applyNumberFormat="1" applyFont="1" applyFill="1" applyBorder="1" applyAlignment="1">
      <alignment horizontal="center" vertical="center" wrapText="1" shrinkToFit="1"/>
    </xf>
    <xf numFmtId="4" fontId="7" fillId="4" borderId="15" xfId="0" applyNumberFormat="1" applyFont="1" applyFill="1" applyBorder="1" applyAlignment="1">
      <alignment horizontal="center" vertical="center" wrapText="1" shrinkToFit="1"/>
    </xf>
    <xf numFmtId="3" fontId="7" fillId="4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3" fillId="0" borderId="15" xfId="0" applyNumberFormat="1" applyFont="1" applyBorder="1" applyAlignment="1">
      <alignment horizontal="right" vertical="center" wrapText="1" shrinkToFit="1"/>
    </xf>
    <xf numFmtId="4" fontId="3" fillId="0" borderId="15" xfId="0" applyNumberFormat="1" applyFont="1" applyBorder="1" applyAlignment="1">
      <alignment horizontal="right" vertical="center" shrinkToFit="1"/>
    </xf>
    <xf numFmtId="4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4" fontId="0" fillId="0" borderId="16" xfId="0" applyNumberForma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4" fontId="4" fillId="2" borderId="20" xfId="0" applyNumberFormat="1" applyFont="1" applyFill="1" applyBorder="1" applyAlignment="1">
      <alignment horizontal="left" vertical="center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0" fontId="6" fillId="0" borderId="0" xfId="0" applyFont="1"/>
    <xf numFmtId="49" fontId="0" fillId="0" borderId="0" xfId="0" applyNumberFormat="1"/>
    <xf numFmtId="0" fontId="1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0" xfId="0" applyNumberFormat="1"/>
    <xf numFmtId="4" fontId="7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2" borderId="15" xfId="0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4" borderId="16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49" fontId="0" fillId="4" borderId="15" xfId="0" applyNumberFormat="1" applyFill="1" applyBorder="1"/>
    <xf numFmtId="0" fontId="0" fillId="4" borderId="15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6" xfId="0" applyFont="1" applyFill="1" applyBorder="1" applyAlignment="1">
      <alignment vertical="top"/>
    </xf>
    <xf numFmtId="49" fontId="8" fillId="2" borderId="10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1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 shrinkToFit="1"/>
    </xf>
    <xf numFmtId="165" fontId="8" fillId="2" borderId="12" xfId="0" applyNumberFormat="1" applyFont="1" applyFill="1" applyBorder="1" applyAlignment="1">
      <alignment vertical="top" shrinkToFit="1"/>
    </xf>
    <xf numFmtId="4" fontId="8" fillId="2" borderId="12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4" fontId="8" fillId="2" borderId="23" xfId="0" applyNumberFormat="1" applyFont="1" applyFill="1" applyBorder="1" applyAlignment="1">
      <alignment vertical="top" shrinkToFit="1"/>
    </xf>
    <xf numFmtId="0" fontId="16" fillId="0" borderId="24" xfId="0" applyFont="1" applyBorder="1" applyAlignment="1">
      <alignment vertical="top"/>
    </xf>
    <xf numFmtId="49" fontId="16" fillId="0" borderId="25" xfId="0" applyNumberFormat="1" applyFont="1" applyBorder="1" applyAlignment="1">
      <alignment vertical="top"/>
    </xf>
    <xf numFmtId="0" fontId="16" fillId="0" borderId="25" xfId="0" applyFont="1" applyBorder="1" applyAlignment="1">
      <alignment horizontal="center" vertical="top" shrinkToFit="1"/>
    </xf>
    <xf numFmtId="165" fontId="16" fillId="0" borderId="25" xfId="0" applyNumberFormat="1" applyFont="1" applyBorder="1" applyAlignment="1">
      <alignment vertical="top" shrinkToFit="1"/>
    </xf>
    <xf numFmtId="4" fontId="16" fillId="3" borderId="25" xfId="0" applyNumberFormat="1" applyFont="1" applyFill="1" applyBorder="1" applyAlignment="1" applyProtection="1">
      <alignment vertical="top" shrinkToFit="1"/>
      <protection locked="0"/>
    </xf>
    <xf numFmtId="4" fontId="16" fillId="0" borderId="25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27" xfId="0" applyFont="1" applyBorder="1" applyAlignment="1">
      <alignment vertical="top"/>
    </xf>
    <xf numFmtId="49" fontId="16" fillId="0" borderId="28" xfId="0" applyNumberFormat="1" applyFont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165" fontId="16" fillId="0" borderId="28" xfId="0" applyNumberFormat="1" applyFont="1" applyBorder="1" applyAlignment="1">
      <alignment vertical="top" shrinkToFit="1"/>
    </xf>
    <xf numFmtId="4" fontId="16" fillId="3" borderId="28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49" fontId="8" fillId="2" borderId="12" xfId="0" applyNumberFormat="1" applyFont="1" applyFill="1" applyBorder="1" applyAlignment="1">
      <alignment horizontal="left" vertical="top" wrapText="1"/>
    </xf>
    <xf numFmtId="49" fontId="16" fillId="0" borderId="25" xfId="0" applyNumberFormat="1" applyFont="1" applyBorder="1" applyAlignment="1">
      <alignment horizontal="left" vertical="top" wrapText="1"/>
    </xf>
    <xf numFmtId="49" fontId="16" fillId="0" borderId="2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3" fontId="8" fillId="0" borderId="10" xfId="0" applyNumberFormat="1" applyFont="1" applyBorder="1" applyAlignment="1">
      <alignment vertical="center"/>
    </xf>
    <xf numFmtId="3" fontId="0" fillId="0" borderId="30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2" borderId="31" xfId="0" applyNumberFormat="1" applyFill="1" applyBorder="1" applyAlignment="1">
      <alignment horizontal="left" vertical="center"/>
    </xf>
    <xf numFmtId="3" fontId="8" fillId="2" borderId="31" xfId="0" applyNumberFormat="1" applyFont="1" applyFill="1" applyBorder="1" applyAlignment="1">
      <alignment horizontal="left" vertical="center"/>
    </xf>
    <xf numFmtId="4" fontId="5" fillId="0" borderId="18" xfId="0" applyNumberFormat="1" applyFont="1" applyBorder="1"/>
    <xf numFmtId="3" fontId="5" fillId="2" borderId="15" xfId="0" applyNumberFormat="1" applyFont="1" applyFill="1" applyBorder="1" applyAlignment="1">
      <alignment vertical="center"/>
    </xf>
    <xf numFmtId="0" fontId="5" fillId="0" borderId="0" xfId="0" applyFont="1"/>
    <xf numFmtId="3" fontId="0" fillId="0" borderId="15" xfId="0" applyNumberFormat="1" applyBorder="1" applyAlignment="1">
      <alignment vertical="center" wrapText="1" shrinkToFit="1"/>
    </xf>
    <xf numFmtId="3" fontId="0" fillId="0" borderId="15" xfId="0" applyNumberFormat="1" applyBorder="1" applyAlignment="1">
      <alignment vertical="center" shrinkToFit="1"/>
    </xf>
    <xf numFmtId="3" fontId="5" fillId="2" borderId="15" xfId="0" applyNumberFormat="1" applyFont="1" applyFill="1" applyBorder="1" applyAlignment="1">
      <alignment vertical="center" wrapText="1" shrinkToFit="1"/>
    </xf>
    <xf numFmtId="3" fontId="5" fillId="2" borderId="15" xfId="0" applyNumberFormat="1" applyFont="1" applyFill="1" applyBorder="1" applyAlignment="1">
      <alignment vertical="center" shrinkToFit="1"/>
    </xf>
    <xf numFmtId="4" fontId="1" fillId="0" borderId="18" xfId="0" applyNumberFormat="1" applyFont="1" applyBorder="1"/>
    <xf numFmtId="4" fontId="1" fillId="0" borderId="16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vertical="center" shrinkToFit="1"/>
    </xf>
    <xf numFmtId="3" fontId="1" fillId="0" borderId="15" xfId="0" applyNumberFormat="1" applyFont="1" applyBorder="1" applyAlignment="1">
      <alignment vertical="center"/>
    </xf>
    <xf numFmtId="0" fontId="1" fillId="0" borderId="0" xfId="0" applyFont="1"/>
    <xf numFmtId="4" fontId="1" fillId="0" borderId="16" xfId="0" applyNumberFormat="1" applyFont="1" applyBorder="1" applyAlignment="1">
      <alignment horizontal="left" vertical="center"/>
    </xf>
    <xf numFmtId="4" fontId="20" fillId="2" borderId="15" xfId="0" applyNumberFormat="1" applyFont="1" applyFill="1" applyBorder="1" applyAlignment="1">
      <alignment vertical="center"/>
    </xf>
    <xf numFmtId="164" fontId="20" fillId="2" borderId="15" xfId="0" applyNumberFormat="1" applyFont="1" applyFill="1" applyBorder="1" applyAlignment="1">
      <alignment vertical="center"/>
    </xf>
    <xf numFmtId="3" fontId="20" fillId="2" borderId="15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0" fillId="0" borderId="18" xfId="0" applyFont="1" applyBorder="1"/>
    <xf numFmtId="0" fontId="20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4" fontId="20" fillId="2" borderId="15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Alignment="1" applyProtection="1">
      <alignment vertical="top" shrinkToFit="1"/>
      <protection locked="0"/>
    </xf>
    <xf numFmtId="0" fontId="16" fillId="0" borderId="32" xfId="0" applyFont="1" applyBorder="1" applyAlignment="1">
      <alignment vertical="top"/>
    </xf>
    <xf numFmtId="165" fontId="16" fillId="0" borderId="0" xfId="0" applyNumberFormat="1" applyFont="1"/>
    <xf numFmtId="4" fontId="16" fillId="0" borderId="28" xfId="0" applyNumberFormat="1" applyFont="1" applyBorder="1" applyAlignment="1" applyProtection="1">
      <alignment vertical="top" shrinkToFit="1"/>
      <protection locked="0"/>
    </xf>
    <xf numFmtId="0" fontId="16" fillId="0" borderId="27" xfId="0" applyFont="1" applyBorder="1" applyAlignment="1">
      <alignment horizontal="right" vertical="top"/>
    </xf>
    <xf numFmtId="3" fontId="0" fillId="0" borderId="0" xfId="0" applyNumberFormat="1"/>
    <xf numFmtId="3" fontId="1" fillId="0" borderId="0" xfId="0" applyNumberFormat="1" applyFont="1"/>
    <xf numFmtId="3" fontId="5" fillId="0" borderId="0" xfId="0" applyNumberFormat="1" applyFont="1"/>
    <xf numFmtId="4" fontId="16" fillId="0" borderId="0" xfId="0" applyNumberFormat="1" applyFont="1"/>
    <xf numFmtId="0" fontId="5" fillId="3" borderId="0" xfId="0" applyFont="1" applyFill="1" applyAlignment="1">
      <alignment horizontal="left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3" fontId="13" fillId="0" borderId="16" xfId="0" applyNumberFormat="1" applyFont="1" applyBorder="1" applyAlignment="1">
      <alignment horizontal="right" vertical="center" indent="1"/>
    </xf>
    <xf numFmtId="3" fontId="13" fillId="0" borderId="23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3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3" fontId="13" fillId="0" borderId="30" xfId="0" applyNumberFormat="1" applyFont="1" applyBorder="1" applyAlignment="1">
      <alignment horizontal="right" vertical="center" inden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23" xfId="0" applyNumberFormat="1" applyFont="1" applyBorder="1" applyAlignment="1">
      <alignment horizontal="right" vertical="center" indent="1"/>
    </xf>
    <xf numFmtId="4" fontId="1" fillId="0" borderId="10" xfId="0" applyNumberFormat="1" applyFont="1" applyBorder="1" applyAlignment="1">
      <alignment vertical="center" wrapText="1"/>
    </xf>
    <xf numFmtId="3" fontId="12" fillId="2" borderId="20" xfId="0" applyNumberFormat="1" applyFont="1" applyFill="1" applyBorder="1" applyAlignment="1">
      <alignment horizontal="right" vertical="center"/>
    </xf>
    <xf numFmtId="3" fontId="11" fillId="0" borderId="16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 indent="1"/>
    </xf>
    <xf numFmtId="3" fontId="11" fillId="0" borderId="30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right" vertical="center" indent="1"/>
    </xf>
    <xf numFmtId="3" fontId="11" fillId="0" borderId="12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4" fontId="5" fillId="2" borderId="16" xfId="0" applyNumberFormat="1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0" fontId="17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165" fontId="21" fillId="0" borderId="25" xfId="0" applyNumberFormat="1" applyFont="1" applyBorder="1" applyAlignment="1">
      <alignment vertical="top" shrinkToFi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49" fontId="21" fillId="0" borderId="2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G2"/>
  <sheetViews>
    <sheetView workbookViewId="0">
      <selection activeCell="I24" sqref="I24"/>
    </sheetView>
  </sheetViews>
  <sheetFormatPr defaultRowHeight="12.75" x14ac:dyDescent="0.2"/>
  <sheetData>
    <row r="1" spans="1:7" x14ac:dyDescent="0.2">
      <c r="A1" s="21" t="s">
        <v>2309</v>
      </c>
    </row>
    <row r="2" spans="1:7" ht="80.25" customHeight="1" x14ac:dyDescent="0.2">
      <c r="A2" s="210" t="s">
        <v>1272</v>
      </c>
      <c r="B2" s="210"/>
      <c r="C2" s="210"/>
      <c r="D2" s="210"/>
      <c r="E2" s="210"/>
      <c r="F2" s="210"/>
      <c r="G2" s="210"/>
    </row>
  </sheetData>
  <sheetProtection formatRows="0"/>
  <mergeCells count="1">
    <mergeCell ref="A2:G2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1"/>
  <sheetViews>
    <sheetView showGridLines="0" topLeftCell="B11" zoomScaleNormal="100" zoomScaleSheetLayoutView="75" workbookViewId="0">
      <selection activeCell="C56" sqref="C56:E5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1270</v>
      </c>
      <c r="B1" s="211" t="s">
        <v>1236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72" t="s">
        <v>1256</v>
      </c>
      <c r="C2" s="73"/>
      <c r="D2" s="74" t="s">
        <v>1274</v>
      </c>
      <c r="E2" s="214" t="s">
        <v>1275</v>
      </c>
      <c r="F2" s="215"/>
      <c r="G2" s="215"/>
      <c r="H2" s="215"/>
      <c r="I2" s="215"/>
      <c r="J2" s="216"/>
      <c r="O2" s="1"/>
    </row>
    <row r="3" spans="1:15" ht="27" hidden="1" customHeight="1" x14ac:dyDescent="0.2">
      <c r="A3" s="2"/>
      <c r="B3" s="75"/>
      <c r="C3" s="73"/>
      <c r="D3" s="76"/>
      <c r="E3" s="217"/>
      <c r="F3" s="218"/>
      <c r="G3" s="218"/>
      <c r="H3" s="218"/>
      <c r="I3" s="218"/>
      <c r="J3" s="219"/>
    </row>
    <row r="4" spans="1:15" ht="23.25" customHeight="1" x14ac:dyDescent="0.2">
      <c r="A4" s="2"/>
      <c r="B4" s="77"/>
      <c r="C4" s="78"/>
      <c r="D4" s="79"/>
      <c r="E4" s="227"/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1255</v>
      </c>
      <c r="D5" s="235"/>
      <c r="E5" s="236"/>
      <c r="F5" s="236"/>
      <c r="G5" s="236"/>
      <c r="H5" s="18" t="s">
        <v>1273</v>
      </c>
      <c r="I5" s="22"/>
      <c r="J5" s="8"/>
    </row>
    <row r="6" spans="1:15" ht="15.75" customHeight="1" x14ac:dyDescent="0.2">
      <c r="A6" s="2"/>
      <c r="B6" s="28"/>
      <c r="C6" s="51"/>
      <c r="D6" s="231"/>
      <c r="E6" s="232"/>
      <c r="F6" s="232"/>
      <c r="G6" s="232"/>
      <c r="H6" s="18" t="s">
        <v>1268</v>
      </c>
      <c r="I6" s="22"/>
      <c r="J6" s="8"/>
    </row>
    <row r="7" spans="1:15" ht="15.75" customHeight="1" x14ac:dyDescent="0.2">
      <c r="A7" s="2"/>
      <c r="B7" s="29"/>
      <c r="C7" s="52"/>
      <c r="D7" s="49"/>
      <c r="E7" s="229"/>
      <c r="F7" s="230"/>
      <c r="G7" s="230"/>
      <c r="H7" s="24"/>
      <c r="I7" s="23"/>
      <c r="J7" s="33"/>
    </row>
    <row r="8" spans="1:15" ht="24" hidden="1" customHeight="1" x14ac:dyDescent="0.2">
      <c r="A8" s="2"/>
      <c r="B8" s="31" t="s">
        <v>1253</v>
      </c>
      <c r="D8" s="47"/>
      <c r="H8" s="18" t="s">
        <v>1273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1268</v>
      </c>
      <c r="I9" s="22"/>
      <c r="J9" s="8"/>
    </row>
    <row r="10" spans="1:15" ht="15.75" hidden="1" customHeight="1" x14ac:dyDescent="0.2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">
      <c r="A11" s="2"/>
      <c r="B11" s="31" t="s">
        <v>1252</v>
      </c>
      <c r="D11" s="238"/>
      <c r="E11" s="238"/>
      <c r="F11" s="238"/>
      <c r="G11" s="238"/>
      <c r="H11" s="18" t="s">
        <v>1273</v>
      </c>
      <c r="I11" s="81"/>
      <c r="J11" s="8"/>
    </row>
    <row r="12" spans="1:15" ht="15.75" customHeight="1" x14ac:dyDescent="0.2">
      <c r="A12" s="2"/>
      <c r="B12" s="28"/>
      <c r="C12" s="51"/>
      <c r="D12" s="237"/>
      <c r="E12" s="237"/>
      <c r="F12" s="237"/>
      <c r="G12" s="237"/>
      <c r="H12" s="18" t="s">
        <v>1268</v>
      </c>
      <c r="I12" s="81"/>
      <c r="J12" s="8"/>
    </row>
    <row r="13" spans="1:15" ht="15.75" customHeight="1" x14ac:dyDescent="0.2">
      <c r="A13" s="2"/>
      <c r="B13" s="29"/>
      <c r="C13" s="52"/>
      <c r="D13" s="80"/>
      <c r="E13" s="233"/>
      <c r="F13" s="234"/>
      <c r="G13" s="234"/>
      <c r="H13" s="19"/>
      <c r="I13" s="23"/>
      <c r="J13" s="33"/>
    </row>
    <row r="14" spans="1:15" ht="24" customHeight="1" x14ac:dyDescent="0.2">
      <c r="A14" s="2"/>
      <c r="B14" s="39" t="s">
        <v>1254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 x14ac:dyDescent="0.2">
      <c r="A15" s="2"/>
      <c r="B15" s="34" t="s">
        <v>1266</v>
      </c>
      <c r="C15" s="57"/>
      <c r="D15" s="50"/>
      <c r="E15" s="224"/>
      <c r="F15" s="224"/>
      <c r="G15" s="225"/>
      <c r="H15" s="225"/>
      <c r="I15" s="225" t="s">
        <v>1263</v>
      </c>
      <c r="J15" s="239"/>
    </row>
    <row r="16" spans="1:15" ht="23.25" customHeight="1" x14ac:dyDescent="0.2">
      <c r="A16" s="117" t="s">
        <v>1258</v>
      </c>
      <c r="B16" s="36" t="s">
        <v>1258</v>
      </c>
      <c r="C16" s="58"/>
      <c r="D16" s="59"/>
      <c r="E16" s="222"/>
      <c r="F16" s="223"/>
      <c r="G16" s="220"/>
      <c r="H16" s="221"/>
      <c r="I16" s="220">
        <f>SUMIF(F65:F104,A16,I65:I104)+SUMIF(F65:F104,"PSU",I65:I104)</f>
        <v>0</v>
      </c>
      <c r="J16" s="226"/>
    </row>
    <row r="17" spans="1:14" ht="23.25" customHeight="1" x14ac:dyDescent="0.2">
      <c r="A17" s="117" t="s">
        <v>1259</v>
      </c>
      <c r="B17" s="36" t="s">
        <v>1259</v>
      </c>
      <c r="C17" s="58"/>
      <c r="D17" s="59"/>
      <c r="E17" s="222"/>
      <c r="F17" s="223"/>
      <c r="G17" s="220"/>
      <c r="H17" s="221"/>
      <c r="I17" s="220">
        <f>SUMIF(F65:F104,A17,I65:I104)</f>
        <v>0</v>
      </c>
      <c r="J17" s="226"/>
    </row>
    <row r="18" spans="1:14" ht="23.25" customHeight="1" x14ac:dyDescent="0.2">
      <c r="A18" s="117" t="s">
        <v>1260</v>
      </c>
      <c r="B18" s="36" t="s">
        <v>1260</v>
      </c>
      <c r="C18" s="58"/>
      <c r="D18" s="59"/>
      <c r="E18" s="222"/>
      <c r="F18" s="223"/>
      <c r="G18" s="220"/>
      <c r="H18" s="221"/>
      <c r="I18" s="220">
        <f>SUMIF(F65:F104,A18,I65:I104)</f>
        <v>0</v>
      </c>
      <c r="J18" s="226"/>
    </row>
    <row r="19" spans="1:14" ht="23.25" customHeight="1" x14ac:dyDescent="0.2">
      <c r="A19" s="117" t="s">
        <v>1330</v>
      </c>
      <c r="B19" s="36" t="s">
        <v>1261</v>
      </c>
      <c r="C19" s="58"/>
      <c r="D19" s="59"/>
      <c r="E19" s="222"/>
      <c r="F19" s="223"/>
      <c r="G19" s="220"/>
      <c r="H19" s="221"/>
      <c r="I19" s="220">
        <f>SUMIF(F65:F104,A19,I65:I104)</f>
        <v>0</v>
      </c>
      <c r="J19" s="226"/>
    </row>
    <row r="20" spans="1:14" ht="23.25" customHeight="1" x14ac:dyDescent="0.2">
      <c r="A20" s="117" t="s">
        <v>1329</v>
      </c>
      <c r="B20" s="36" t="s">
        <v>1262</v>
      </c>
      <c r="C20" s="58"/>
      <c r="D20" s="59"/>
      <c r="E20" s="222"/>
      <c r="F20" s="223"/>
      <c r="G20" s="220"/>
      <c r="H20" s="221"/>
      <c r="I20" s="220">
        <f>SUMIF(F65:F104,A20,I65:I104)</f>
        <v>0</v>
      </c>
      <c r="J20" s="226"/>
    </row>
    <row r="21" spans="1:14" ht="23.25" customHeight="1" x14ac:dyDescent="0.2">
      <c r="A21" s="2"/>
      <c r="B21" s="44" t="s">
        <v>1263</v>
      </c>
      <c r="C21" s="60"/>
      <c r="D21" s="61"/>
      <c r="E21" s="240"/>
      <c r="F21" s="241"/>
      <c r="G21" s="248"/>
      <c r="H21" s="250"/>
      <c r="I21" s="248">
        <f>I16+I17+I18</f>
        <v>0</v>
      </c>
      <c r="J21" s="249"/>
      <c r="N21" s="206"/>
    </row>
    <row r="22" spans="1:14" ht="33" customHeight="1" x14ac:dyDescent="0.2">
      <c r="A22" s="2"/>
      <c r="B22" s="38" t="s">
        <v>1267</v>
      </c>
      <c r="C22" s="58"/>
      <c r="D22" s="59"/>
      <c r="E22" s="62"/>
      <c r="F22" s="37"/>
      <c r="G22" s="172"/>
      <c r="H22" s="172"/>
      <c r="I22" s="172"/>
      <c r="J22" s="173"/>
    </row>
    <row r="23" spans="1:14" ht="23.25" customHeight="1" x14ac:dyDescent="0.2">
      <c r="A23" s="2">
        <f>ZakladDPHSni*SazbaDPH1/100</f>
        <v>0</v>
      </c>
      <c r="B23" s="36" t="s">
        <v>1245</v>
      </c>
      <c r="C23" s="58"/>
      <c r="D23" s="59"/>
      <c r="E23" s="63">
        <v>15</v>
      </c>
      <c r="F23" s="37" t="s">
        <v>1232</v>
      </c>
      <c r="G23" s="244">
        <f>ZakladDPHSniVypocet</f>
        <v>0</v>
      </c>
      <c r="H23" s="245"/>
      <c r="I23" s="245"/>
      <c r="J23" s="173" t="str">
        <f t="shared" ref="J23:J28" si="0">Mena</f>
        <v>CZK</v>
      </c>
    </row>
    <row r="24" spans="1:14" ht="23.25" customHeight="1" x14ac:dyDescent="0.2">
      <c r="A24" s="2">
        <f>(A23-INT(A23))*100</f>
        <v>0</v>
      </c>
      <c r="B24" s="36" t="s">
        <v>1246</v>
      </c>
      <c r="C24" s="58"/>
      <c r="D24" s="59"/>
      <c r="E24" s="63">
        <f>SazbaDPH1</f>
        <v>15</v>
      </c>
      <c r="F24" s="37" t="s">
        <v>1232</v>
      </c>
      <c r="G24" s="252">
        <f>A23</f>
        <v>0</v>
      </c>
      <c r="H24" s="253"/>
      <c r="I24" s="253"/>
      <c r="J24" s="173" t="str">
        <f t="shared" si="0"/>
        <v>CZK</v>
      </c>
    </row>
    <row r="25" spans="1:14" ht="23.25" customHeight="1" x14ac:dyDescent="0.2">
      <c r="A25" s="2">
        <f>ZakladDPHZakl*SazbaDPH2/100</f>
        <v>0</v>
      </c>
      <c r="B25" s="36" t="s">
        <v>1247</v>
      </c>
      <c r="C25" s="58"/>
      <c r="D25" s="59"/>
      <c r="E25" s="63">
        <v>21</v>
      </c>
      <c r="F25" s="37" t="s">
        <v>1232</v>
      </c>
      <c r="G25" s="244">
        <f>ZakladDPHZaklVypocet</f>
        <v>0</v>
      </c>
      <c r="H25" s="245"/>
      <c r="I25" s="245"/>
      <c r="J25" s="173" t="str">
        <f t="shared" si="0"/>
        <v>CZK</v>
      </c>
    </row>
    <row r="26" spans="1:14" ht="23.25" customHeight="1" x14ac:dyDescent="0.2">
      <c r="A26" s="2">
        <f>(A25-INT(A25))*100</f>
        <v>0</v>
      </c>
      <c r="B26" s="32" t="s">
        <v>1248</v>
      </c>
      <c r="C26" s="64"/>
      <c r="D26" s="50"/>
      <c r="E26" s="65">
        <f>SazbaDPH2</f>
        <v>21</v>
      </c>
      <c r="F26" s="30" t="s">
        <v>1232</v>
      </c>
      <c r="G26" s="246">
        <f>A25</f>
        <v>0</v>
      </c>
      <c r="H26" s="247"/>
      <c r="I26" s="247"/>
      <c r="J26" s="174" t="str">
        <f t="shared" si="0"/>
        <v>CZK</v>
      </c>
    </row>
    <row r="27" spans="1:14" ht="23.25" customHeight="1" thickBot="1" x14ac:dyDescent="0.25">
      <c r="A27" s="2">
        <f>ZakladDPHSni+DPHSni+ZakladDPHZakl+DPHZakl</f>
        <v>0</v>
      </c>
      <c r="B27" s="31" t="s">
        <v>1237</v>
      </c>
      <c r="C27" s="66"/>
      <c r="D27" s="67"/>
      <c r="E27" s="66"/>
      <c r="F27" s="16"/>
      <c r="G27" s="251">
        <f>CenaCelkem-(ZakladDPHSni+DPHSni+ZakladDPHZakl+DPHZakl)</f>
        <v>0</v>
      </c>
      <c r="H27" s="251"/>
      <c r="I27" s="251"/>
      <c r="J27" s="175" t="str">
        <f t="shared" si="0"/>
        <v>CZK</v>
      </c>
    </row>
    <row r="28" spans="1:14" ht="27.75" hidden="1" customHeight="1" thickBot="1" x14ac:dyDescent="0.25">
      <c r="A28" s="2"/>
      <c r="B28" s="99" t="s">
        <v>1257</v>
      </c>
      <c r="C28" s="100"/>
      <c r="D28" s="100"/>
      <c r="E28" s="101"/>
      <c r="F28" s="102"/>
      <c r="G28" s="243">
        <f>ZakladDPHSniVypocet+ZakladDPHZaklVypocet</f>
        <v>0</v>
      </c>
      <c r="H28" s="243"/>
      <c r="I28" s="243"/>
      <c r="J28" s="176" t="str">
        <f t="shared" si="0"/>
        <v>CZK</v>
      </c>
    </row>
    <row r="29" spans="1:14" ht="27.75" customHeight="1" thickBot="1" x14ac:dyDescent="0.25">
      <c r="A29" s="2">
        <f>(A27-INT(A27))*100</f>
        <v>0</v>
      </c>
      <c r="B29" s="99" t="s">
        <v>1269</v>
      </c>
      <c r="C29" s="103"/>
      <c r="D29" s="103"/>
      <c r="E29" s="103"/>
      <c r="F29" s="104"/>
      <c r="G29" s="243">
        <f>A27</f>
        <v>0</v>
      </c>
      <c r="H29" s="243"/>
      <c r="I29" s="243"/>
      <c r="J29" s="177" t="s">
        <v>1296</v>
      </c>
    </row>
    <row r="30" spans="1:14" ht="12.75" customHeight="1" x14ac:dyDescent="0.2">
      <c r="A30" s="2"/>
      <c r="B30" s="2"/>
      <c r="J30" s="9"/>
    </row>
    <row r="31" spans="1:14" ht="30" customHeight="1" x14ac:dyDescent="0.2">
      <c r="A31" s="2"/>
      <c r="B31" s="2"/>
      <c r="J31" s="9"/>
    </row>
    <row r="32" spans="1:14" ht="18.75" customHeight="1" x14ac:dyDescent="0.2">
      <c r="A32" s="2"/>
      <c r="B32" s="17"/>
      <c r="C32" s="68" t="s">
        <v>1244</v>
      </c>
      <c r="D32" s="69"/>
      <c r="E32" s="69"/>
      <c r="F32" s="15" t="s">
        <v>1243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63"/>
      <c r="E34" s="264"/>
      <c r="G34" s="256"/>
      <c r="H34" s="257"/>
      <c r="I34" s="257"/>
      <c r="J34" s="25"/>
    </row>
    <row r="35" spans="1:10" ht="12.75" customHeight="1" x14ac:dyDescent="0.2">
      <c r="A35" s="2"/>
      <c r="B35" s="2"/>
      <c r="D35" s="259" t="s">
        <v>1234</v>
      </c>
      <c r="E35" s="259"/>
      <c r="H35" s="10" t="s">
        <v>1235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4" t="s">
        <v>1249</v>
      </c>
      <c r="C37" s="85"/>
      <c r="D37" s="85"/>
      <c r="E37" s="85"/>
      <c r="F37" s="86"/>
      <c r="G37" s="86"/>
      <c r="H37" s="86"/>
      <c r="I37" s="86"/>
      <c r="J37" s="87"/>
    </row>
    <row r="38" spans="1:10" ht="25.5" customHeight="1" x14ac:dyDescent="0.2">
      <c r="A38" s="83" t="s">
        <v>1271</v>
      </c>
      <c r="B38" s="88" t="s">
        <v>1250</v>
      </c>
      <c r="C38" s="89" t="s">
        <v>1238</v>
      </c>
      <c r="D38" s="89"/>
      <c r="E38" s="89"/>
      <c r="F38" s="90" t="str">
        <f>B23</f>
        <v>Základ pro sníženou DPH</v>
      </c>
      <c r="G38" s="90" t="str">
        <f>B25</f>
        <v>Základ pro základní DPH</v>
      </c>
      <c r="H38" s="91" t="s">
        <v>1251</v>
      </c>
      <c r="I38" s="91" t="s">
        <v>1233</v>
      </c>
      <c r="J38" s="92"/>
    </row>
    <row r="39" spans="1:10" ht="25.5" hidden="1" customHeight="1" x14ac:dyDescent="0.2">
      <c r="A39" s="83">
        <v>1</v>
      </c>
      <c r="B39" s="93" t="s">
        <v>1276</v>
      </c>
      <c r="C39" s="258"/>
      <c r="D39" s="258"/>
      <c r="E39" s="258"/>
      <c r="F39" s="94">
        <f>OVN!AE39+'SO 01 Přístavba staveb.část'!AE1015+'SO 01 Stáv.část staveb.část'!AE622+'SO 01 ÚT'!AE50+'SO 01 EI'!AE72+'SO 01 ZTI'!AE55+'SO 01 Dešť.kanalizace'!AE50+'SO 02 Zpevněné plochy'!AE89+'SO 03 Přeložka vodovodu'!AE63</f>
        <v>0</v>
      </c>
      <c r="G39" s="95">
        <f>OVN!AF39+'SO 01 Přístavba staveb.část'!AF1015+'SO 01 Stáv.část staveb.část'!AF622+'SO 01 ÚT'!AF50+'SO 01 EI'!AF72+'SO 01 ZTI'!AF55+'SO 01 Dešť.kanalizace'!AF50+'SO 02 Zpevněné plochy'!AF89+'SO 03 Přeložka vodovodu'!AF63</f>
        <v>0</v>
      </c>
      <c r="H39" s="96">
        <f t="shared" ref="H39:H56" si="1">(F39*SazbaDPH1/100)+(G39*SazbaDPH2/100)</f>
        <v>0</v>
      </c>
      <c r="I39" s="96">
        <f t="shared" ref="I39:I56" si="2">F39+G39+H39</f>
        <v>0</v>
      </c>
      <c r="J39" s="97"/>
    </row>
    <row r="40" spans="1:10" s="190" customFormat="1" ht="25.5" customHeight="1" x14ac:dyDescent="0.2">
      <c r="A40" s="185">
        <v>2</v>
      </c>
      <c r="B40" s="186" t="s">
        <v>1277</v>
      </c>
      <c r="C40" s="242" t="s">
        <v>1278</v>
      </c>
      <c r="D40" s="242"/>
      <c r="E40" s="242"/>
      <c r="F40" s="187">
        <f>OVN!AE39</f>
        <v>0</v>
      </c>
      <c r="G40" s="188">
        <f>OVN!G39</f>
        <v>0</v>
      </c>
      <c r="H40" s="188">
        <f t="shared" si="1"/>
        <v>0</v>
      </c>
      <c r="I40" s="188">
        <f t="shared" si="2"/>
        <v>0</v>
      </c>
      <c r="J40" s="189"/>
    </row>
    <row r="41" spans="1:10" s="190" customFormat="1" ht="25.5" hidden="1" customHeight="1" x14ac:dyDescent="0.2">
      <c r="A41" s="185"/>
      <c r="B41" s="191"/>
      <c r="C41" s="242"/>
      <c r="D41" s="242"/>
      <c r="E41" s="242"/>
      <c r="F41" s="187"/>
      <c r="G41" s="188"/>
      <c r="H41" s="188"/>
      <c r="I41" s="188"/>
      <c r="J41" s="189"/>
    </row>
    <row r="42" spans="1:10" s="190" customFormat="1" ht="25.5" customHeight="1" x14ac:dyDescent="0.2">
      <c r="A42" s="185">
        <v>2</v>
      </c>
      <c r="B42" s="186" t="s">
        <v>1279</v>
      </c>
      <c r="C42" s="242" t="s">
        <v>1280</v>
      </c>
      <c r="D42" s="242"/>
      <c r="E42" s="242"/>
      <c r="F42" s="187">
        <f>'SO 01 Přístavba staveb.část'!AE1015</f>
        <v>0</v>
      </c>
      <c r="G42" s="188">
        <f>'SO 01 Přístavba staveb.část'!AF1015</f>
        <v>0</v>
      </c>
      <c r="H42" s="188">
        <f t="shared" si="1"/>
        <v>0</v>
      </c>
      <c r="I42" s="188">
        <f t="shared" si="2"/>
        <v>0</v>
      </c>
      <c r="J42" s="189"/>
    </row>
    <row r="43" spans="1:10" s="190" customFormat="1" ht="25.5" hidden="1" customHeight="1" x14ac:dyDescent="0.2">
      <c r="A43" s="185"/>
      <c r="B43" s="191"/>
      <c r="C43" s="242"/>
      <c r="D43" s="242"/>
      <c r="E43" s="242"/>
      <c r="F43" s="187"/>
      <c r="G43" s="188"/>
      <c r="H43" s="188"/>
      <c r="I43" s="188"/>
      <c r="J43" s="189"/>
    </row>
    <row r="44" spans="1:10" s="190" customFormat="1" ht="25.5" customHeight="1" x14ac:dyDescent="0.2">
      <c r="A44" s="185">
        <v>2</v>
      </c>
      <c r="B44" s="186" t="s">
        <v>1281</v>
      </c>
      <c r="C44" s="242" t="s">
        <v>1282</v>
      </c>
      <c r="D44" s="242"/>
      <c r="E44" s="242"/>
      <c r="F44" s="187">
        <f>'SO 01 Stáv.část staveb.část'!AE622</f>
        <v>0</v>
      </c>
      <c r="G44" s="188">
        <f>'SO 01 Stáv.část staveb.část'!AF622</f>
        <v>0</v>
      </c>
      <c r="H44" s="188">
        <f t="shared" si="1"/>
        <v>0</v>
      </c>
      <c r="I44" s="188">
        <f t="shared" si="2"/>
        <v>0</v>
      </c>
      <c r="J44" s="189"/>
    </row>
    <row r="45" spans="1:10" s="190" customFormat="1" ht="25.5" hidden="1" customHeight="1" x14ac:dyDescent="0.2">
      <c r="A45" s="185"/>
      <c r="B45" s="191"/>
      <c r="C45" s="242"/>
      <c r="D45" s="242"/>
      <c r="E45" s="242"/>
      <c r="F45" s="187"/>
      <c r="G45" s="188"/>
      <c r="H45" s="188"/>
      <c r="I45" s="188"/>
      <c r="J45" s="189"/>
    </row>
    <row r="46" spans="1:10" s="190" customFormat="1" ht="25.5" customHeight="1" x14ac:dyDescent="0.2">
      <c r="A46" s="185">
        <v>2</v>
      </c>
      <c r="B46" s="186" t="s">
        <v>1283</v>
      </c>
      <c r="C46" s="242" t="s">
        <v>1284</v>
      </c>
      <c r="D46" s="242"/>
      <c r="E46" s="242"/>
      <c r="F46" s="187">
        <f>'SO 01 ÚT'!AE50</f>
        <v>0</v>
      </c>
      <c r="G46" s="188">
        <f>'SO 01 ÚT'!AF50</f>
        <v>0</v>
      </c>
      <c r="H46" s="188">
        <f t="shared" si="1"/>
        <v>0</v>
      </c>
      <c r="I46" s="188">
        <f t="shared" si="2"/>
        <v>0</v>
      </c>
      <c r="J46" s="189"/>
    </row>
    <row r="47" spans="1:10" s="190" customFormat="1" ht="25.5" hidden="1" customHeight="1" x14ac:dyDescent="0.2">
      <c r="A47" s="185"/>
      <c r="B47" s="191"/>
      <c r="C47" s="242"/>
      <c r="D47" s="242"/>
      <c r="E47" s="242"/>
      <c r="F47" s="187"/>
      <c r="G47" s="188"/>
      <c r="H47" s="188"/>
      <c r="I47" s="188"/>
      <c r="J47" s="189"/>
    </row>
    <row r="48" spans="1:10" s="190" customFormat="1" ht="25.5" customHeight="1" x14ac:dyDescent="0.2">
      <c r="A48" s="185">
        <v>2</v>
      </c>
      <c r="B48" s="186" t="s">
        <v>1285</v>
      </c>
      <c r="C48" s="242" t="s">
        <v>1286</v>
      </c>
      <c r="D48" s="242"/>
      <c r="E48" s="242"/>
      <c r="F48" s="187">
        <f>'SO 01 EI'!AE72</f>
        <v>0</v>
      </c>
      <c r="G48" s="188">
        <f>'SO 01 EI'!G8</f>
        <v>0</v>
      </c>
      <c r="H48" s="188">
        <f t="shared" si="1"/>
        <v>0</v>
      </c>
      <c r="I48" s="188">
        <f t="shared" si="2"/>
        <v>0</v>
      </c>
      <c r="J48" s="189"/>
    </row>
    <row r="49" spans="1:13" s="190" customFormat="1" ht="25.5" hidden="1" customHeight="1" x14ac:dyDescent="0.2">
      <c r="A49" s="185"/>
      <c r="B49" s="191"/>
      <c r="C49" s="242"/>
      <c r="D49" s="242"/>
      <c r="E49" s="242"/>
      <c r="F49" s="187"/>
      <c r="G49" s="188"/>
      <c r="H49" s="188"/>
      <c r="I49" s="188"/>
      <c r="J49" s="189"/>
    </row>
    <row r="50" spans="1:13" s="190" customFormat="1" ht="25.5" customHeight="1" x14ac:dyDescent="0.2">
      <c r="A50" s="185">
        <v>2</v>
      </c>
      <c r="B50" s="186" t="s">
        <v>1287</v>
      </c>
      <c r="C50" s="242" t="s">
        <v>1288</v>
      </c>
      <c r="D50" s="242"/>
      <c r="E50" s="242"/>
      <c r="F50" s="187">
        <f>'SO 01 ZTI'!AE55</f>
        <v>0</v>
      </c>
      <c r="G50" s="188">
        <f>'SO 01 ZTI'!AF55</f>
        <v>0</v>
      </c>
      <c r="H50" s="188">
        <f t="shared" si="1"/>
        <v>0</v>
      </c>
      <c r="I50" s="188">
        <f t="shared" si="2"/>
        <v>0</v>
      </c>
      <c r="J50" s="189"/>
    </row>
    <row r="51" spans="1:13" s="190" customFormat="1" ht="25.5" hidden="1" customHeight="1" x14ac:dyDescent="0.2">
      <c r="A51" s="185"/>
      <c r="B51" s="191"/>
      <c r="C51" s="242"/>
      <c r="D51" s="242"/>
      <c r="E51" s="242"/>
      <c r="F51" s="187"/>
      <c r="G51" s="188"/>
      <c r="H51" s="188"/>
      <c r="I51" s="188"/>
      <c r="J51" s="189"/>
    </row>
    <row r="52" spans="1:13" s="190" customFormat="1" ht="25.5" customHeight="1" x14ac:dyDescent="0.2">
      <c r="A52" s="185">
        <v>2</v>
      </c>
      <c r="B52" s="186" t="s">
        <v>1289</v>
      </c>
      <c r="C52" s="242" t="s">
        <v>1290</v>
      </c>
      <c r="D52" s="242"/>
      <c r="E52" s="242"/>
      <c r="F52" s="187">
        <f>'SO 01 Dešť.kanalizace'!AE50</f>
        <v>0</v>
      </c>
      <c r="G52" s="188">
        <f>'SO 01 Dešť.kanalizace'!AF50</f>
        <v>0</v>
      </c>
      <c r="H52" s="188">
        <f t="shared" si="1"/>
        <v>0</v>
      </c>
      <c r="I52" s="188">
        <f t="shared" si="2"/>
        <v>0</v>
      </c>
      <c r="J52" s="189"/>
    </row>
    <row r="53" spans="1:13" s="190" customFormat="1" ht="25.5" hidden="1" customHeight="1" x14ac:dyDescent="0.2">
      <c r="A53" s="185"/>
      <c r="B53" s="191"/>
      <c r="C53" s="242"/>
      <c r="D53" s="242"/>
      <c r="E53" s="242"/>
      <c r="F53" s="187"/>
      <c r="G53" s="188"/>
      <c r="H53" s="188"/>
      <c r="I53" s="188"/>
      <c r="J53" s="189"/>
    </row>
    <row r="54" spans="1:13" s="190" customFormat="1" ht="25.5" customHeight="1" x14ac:dyDescent="0.2">
      <c r="A54" s="185">
        <v>2</v>
      </c>
      <c r="B54" s="186" t="s">
        <v>1291</v>
      </c>
      <c r="C54" s="242" t="s">
        <v>1292</v>
      </c>
      <c r="D54" s="242"/>
      <c r="E54" s="242"/>
      <c r="F54" s="187">
        <f>'SO 02 Zpevněné plochy'!AE89</f>
        <v>0</v>
      </c>
      <c r="G54" s="188">
        <f>'SO 02 Zpevněné plochy'!AF89</f>
        <v>0</v>
      </c>
      <c r="H54" s="188">
        <f t="shared" si="1"/>
        <v>0</v>
      </c>
      <c r="I54" s="188">
        <f t="shared" si="2"/>
        <v>0</v>
      </c>
      <c r="J54" s="189"/>
    </row>
    <row r="55" spans="1:13" s="190" customFormat="1" ht="9.75" hidden="1" customHeight="1" x14ac:dyDescent="0.2">
      <c r="A55" s="185"/>
      <c r="B55" s="191"/>
      <c r="C55" s="242"/>
      <c r="D55" s="242"/>
      <c r="E55" s="242"/>
      <c r="F55" s="187"/>
      <c r="G55" s="188"/>
      <c r="H55" s="188"/>
      <c r="I55" s="188"/>
      <c r="J55" s="189"/>
    </row>
    <row r="56" spans="1:13" s="190" customFormat="1" ht="25.5" customHeight="1" x14ac:dyDescent="0.2">
      <c r="A56" s="185">
        <v>2</v>
      </c>
      <c r="B56" s="186" t="s">
        <v>1293</v>
      </c>
      <c r="C56" s="242" t="s">
        <v>1294</v>
      </c>
      <c r="D56" s="242"/>
      <c r="E56" s="242"/>
      <c r="F56" s="187">
        <f>'SO 03 Přeložka vodovodu'!AE63</f>
        <v>0</v>
      </c>
      <c r="G56" s="188">
        <f>'SO 03 Přeložka vodovodu'!AF63</f>
        <v>0</v>
      </c>
      <c r="H56" s="188">
        <f t="shared" si="1"/>
        <v>0</v>
      </c>
      <c r="I56" s="188">
        <f t="shared" si="2"/>
        <v>0</v>
      </c>
      <c r="J56" s="189"/>
      <c r="M56" s="207"/>
    </row>
    <row r="57" spans="1:13" ht="2.25" customHeight="1" x14ac:dyDescent="0.2">
      <c r="A57" s="83"/>
      <c r="B57" s="98"/>
      <c r="C57" s="258"/>
      <c r="D57" s="258"/>
      <c r="E57" s="258"/>
      <c r="F57" s="181"/>
      <c r="G57" s="182"/>
      <c r="H57" s="182"/>
      <c r="I57" s="182"/>
      <c r="J57" s="97"/>
    </row>
    <row r="58" spans="1:13" s="180" customFormat="1" ht="25.5" customHeight="1" x14ac:dyDescent="0.2">
      <c r="A58" s="178"/>
      <c r="B58" s="260" t="s">
        <v>1295</v>
      </c>
      <c r="C58" s="261"/>
      <c r="D58" s="261"/>
      <c r="E58" s="262"/>
      <c r="F58" s="183">
        <f>SUMIF(A39:A57,"=1",F39:F57)</f>
        <v>0</v>
      </c>
      <c r="G58" s="184">
        <f>SUM(G40:G57)</f>
        <v>0</v>
      </c>
      <c r="H58" s="184">
        <f>SUM(H40:H57)</f>
        <v>0</v>
      </c>
      <c r="I58" s="184">
        <f>SUM(I40:I57)</f>
        <v>0</v>
      </c>
      <c r="J58" s="179"/>
    </row>
    <row r="62" spans="1:13" ht="15.75" x14ac:dyDescent="0.25">
      <c r="B62" s="105" t="s">
        <v>1297</v>
      </c>
    </row>
    <row r="64" spans="1:13" ht="25.5" customHeight="1" x14ac:dyDescent="0.2">
      <c r="A64" s="107"/>
      <c r="B64" s="109" t="s">
        <v>1250</v>
      </c>
      <c r="C64" s="109" t="s">
        <v>1238</v>
      </c>
      <c r="D64" s="110"/>
      <c r="E64" s="110"/>
      <c r="F64" s="111" t="s">
        <v>1298</v>
      </c>
      <c r="G64" s="111"/>
      <c r="H64" s="111"/>
      <c r="I64" s="111" t="s">
        <v>1263</v>
      </c>
      <c r="J64" s="111"/>
    </row>
    <row r="65" spans="1:10" ht="36.75" customHeight="1" x14ac:dyDescent="0.2">
      <c r="A65" s="108"/>
      <c r="B65" s="112" t="s">
        <v>1299</v>
      </c>
      <c r="C65" s="254" t="s">
        <v>1300</v>
      </c>
      <c r="D65" s="255"/>
      <c r="E65" s="255"/>
      <c r="F65" s="116" t="s">
        <v>1258</v>
      </c>
      <c r="G65" s="113"/>
      <c r="H65" s="113"/>
      <c r="I65" s="195">
        <f>'SO 01 Přístavba staveb.část'!G8+'SO 01 Stáv.část staveb.část'!G8+'SO 01 Dešť.kanalizace'!G8+'SO 02 Zpevněné plochy'!G8+'SO 03 Přeložka vodovodu'!G8</f>
        <v>0</v>
      </c>
      <c r="J65" s="114"/>
    </row>
    <row r="66" spans="1:10" ht="36.75" customHeight="1" x14ac:dyDescent="0.2">
      <c r="A66" s="108"/>
      <c r="B66" s="112" t="s">
        <v>1301</v>
      </c>
      <c r="C66" s="254" t="s">
        <v>1302</v>
      </c>
      <c r="D66" s="255"/>
      <c r="E66" s="255"/>
      <c r="F66" s="116" t="s">
        <v>1258</v>
      </c>
      <c r="G66" s="113"/>
      <c r="H66" s="113"/>
      <c r="I66" s="195">
        <f>'SO 01 Přístavba staveb.část'!G40</f>
        <v>0</v>
      </c>
      <c r="J66" s="114"/>
    </row>
    <row r="67" spans="1:10" ht="36.75" customHeight="1" x14ac:dyDescent="0.2">
      <c r="A67" s="108"/>
      <c r="B67" s="112" t="s">
        <v>1303</v>
      </c>
      <c r="C67" s="254" t="s">
        <v>1304</v>
      </c>
      <c r="D67" s="255"/>
      <c r="E67" s="255"/>
      <c r="F67" s="116" t="s">
        <v>1258</v>
      </c>
      <c r="G67" s="113"/>
      <c r="H67" s="113"/>
      <c r="I67" s="195">
        <f>'SO 01 Přístavba staveb.část'!G83+'SO 01 Stáv.část staveb.část'!G13</f>
        <v>0</v>
      </c>
      <c r="J67" s="114"/>
    </row>
    <row r="68" spans="1:10" ht="36.75" customHeight="1" x14ac:dyDescent="0.2">
      <c r="A68" s="108"/>
      <c r="B68" s="112" t="s">
        <v>1305</v>
      </c>
      <c r="C68" s="254" t="s">
        <v>1306</v>
      </c>
      <c r="D68" s="255"/>
      <c r="E68" s="255"/>
      <c r="F68" s="116" t="s">
        <v>1258</v>
      </c>
      <c r="G68" s="113"/>
      <c r="H68" s="113"/>
      <c r="I68" s="195">
        <f>'SO 01 Přístavba staveb.část'!G151+'SO 01 Dešť.kanalizace'!G19+'SO 03 Přeložka vodovodu'!G33</f>
        <v>0</v>
      </c>
      <c r="J68" s="114"/>
    </row>
    <row r="69" spans="1:10" ht="36.75" customHeight="1" x14ac:dyDescent="0.2">
      <c r="A69" s="108"/>
      <c r="B69" s="112" t="s">
        <v>1307</v>
      </c>
      <c r="C69" s="254" t="s">
        <v>1308</v>
      </c>
      <c r="D69" s="255"/>
      <c r="E69" s="255"/>
      <c r="F69" s="116" t="s">
        <v>1258</v>
      </c>
      <c r="G69" s="113"/>
      <c r="H69" s="113"/>
      <c r="I69" s="195">
        <f>'SO 02 Zpevněné plochy'!G46</f>
        <v>0</v>
      </c>
      <c r="J69" s="114"/>
    </row>
    <row r="70" spans="1:10" ht="36.75" customHeight="1" x14ac:dyDescent="0.2">
      <c r="A70" s="108"/>
      <c r="B70" s="112" t="s">
        <v>1309</v>
      </c>
      <c r="C70" s="254" t="s">
        <v>1310</v>
      </c>
      <c r="D70" s="255"/>
      <c r="E70" s="255"/>
      <c r="F70" s="116" t="s">
        <v>1258</v>
      </c>
      <c r="G70" s="113"/>
      <c r="H70" s="113"/>
      <c r="I70" s="195">
        <f>'SO 01 Přístavba staveb.část'!G217+'SO 01 Stáv.část staveb.část'!G61</f>
        <v>0</v>
      </c>
      <c r="J70" s="114"/>
    </row>
    <row r="71" spans="1:10" ht="36.75" customHeight="1" x14ac:dyDescent="0.2">
      <c r="A71" s="108"/>
      <c r="B71" s="112" t="s">
        <v>1311</v>
      </c>
      <c r="C71" s="254" t="s">
        <v>1312</v>
      </c>
      <c r="D71" s="255"/>
      <c r="E71" s="255"/>
      <c r="F71" s="116" t="s">
        <v>1258</v>
      </c>
      <c r="G71" s="113"/>
      <c r="H71" s="113"/>
      <c r="I71" s="195">
        <f>'SO 01 Přístavba staveb.část'!G248+'SO 01 Stáv.část staveb.část'!G106</f>
        <v>0</v>
      </c>
      <c r="J71" s="114"/>
    </row>
    <row r="72" spans="1:10" ht="36.75" customHeight="1" x14ac:dyDescent="0.2">
      <c r="A72" s="108"/>
      <c r="B72" s="112" t="s">
        <v>1313</v>
      </c>
      <c r="C72" s="254" t="s">
        <v>1314</v>
      </c>
      <c r="D72" s="255"/>
      <c r="E72" s="255"/>
      <c r="F72" s="116" t="s">
        <v>1258</v>
      </c>
      <c r="G72" s="113"/>
      <c r="H72" s="113"/>
      <c r="I72" s="195">
        <f>'SO 01 Přístavba staveb.část'!G347+'SO 01 Stáv.část staveb.část'!G153</f>
        <v>0</v>
      </c>
      <c r="J72" s="114"/>
    </row>
    <row r="73" spans="1:10" ht="36.75" customHeight="1" x14ac:dyDescent="0.2">
      <c r="A73" s="108"/>
      <c r="B73" s="112" t="s">
        <v>1315</v>
      </c>
      <c r="C73" s="254" t="s">
        <v>1316</v>
      </c>
      <c r="D73" s="255"/>
      <c r="E73" s="255"/>
      <c r="F73" s="116" t="s">
        <v>1258</v>
      </c>
      <c r="G73" s="113"/>
      <c r="H73" s="113"/>
      <c r="I73" s="195">
        <f>'SO 01 Dešť.kanalizace'!G23+'SO 02 Zpevněné plochy'!G66+'SO 03 Přeložka vodovodu'!G35</f>
        <v>0</v>
      </c>
      <c r="J73" s="114"/>
    </row>
    <row r="74" spans="1:10" ht="36.75" customHeight="1" x14ac:dyDescent="0.2">
      <c r="A74" s="108"/>
      <c r="B74" s="112" t="s">
        <v>1317</v>
      </c>
      <c r="C74" s="254" t="s">
        <v>1318</v>
      </c>
      <c r="D74" s="255"/>
      <c r="E74" s="255"/>
      <c r="F74" s="116" t="s">
        <v>1258</v>
      </c>
      <c r="G74" s="113"/>
      <c r="H74" s="113"/>
      <c r="I74" s="195">
        <f>'SO 01 Přístavba staveb.část'!G397+'SO 02 Zpevněné plochy'!G76</f>
        <v>0</v>
      </c>
      <c r="J74" s="114"/>
    </row>
    <row r="75" spans="1:10" ht="36.75" customHeight="1" x14ac:dyDescent="0.2">
      <c r="A75" s="108"/>
      <c r="B75" s="112" t="s">
        <v>1319</v>
      </c>
      <c r="C75" s="254" t="s">
        <v>1320</v>
      </c>
      <c r="D75" s="255"/>
      <c r="E75" s="255"/>
      <c r="F75" s="116" t="s">
        <v>1258</v>
      </c>
      <c r="G75" s="113"/>
      <c r="H75" s="113"/>
      <c r="I75" s="195">
        <f>'SO 03 Přeložka vodovodu'!G53</f>
        <v>0</v>
      </c>
      <c r="J75" s="114"/>
    </row>
    <row r="76" spans="1:10" ht="36.75" customHeight="1" x14ac:dyDescent="0.2">
      <c r="A76" s="108"/>
      <c r="B76" s="112" t="s">
        <v>1321</v>
      </c>
      <c r="C76" s="254" t="s">
        <v>1322</v>
      </c>
      <c r="D76" s="255"/>
      <c r="E76" s="255"/>
      <c r="F76" s="116" t="s">
        <v>1258</v>
      </c>
      <c r="G76" s="113"/>
      <c r="H76" s="113"/>
      <c r="I76" s="195">
        <f>'SO 01 Přístavba staveb.část'!G402+'SO 01 Stáv.část staveb.část'!G179</f>
        <v>0</v>
      </c>
      <c r="J76" s="114"/>
    </row>
    <row r="77" spans="1:10" ht="36.75" customHeight="1" x14ac:dyDescent="0.2">
      <c r="A77" s="108"/>
      <c r="B77" s="112" t="s">
        <v>1323</v>
      </c>
      <c r="C77" s="254" t="s">
        <v>1324</v>
      </c>
      <c r="D77" s="255"/>
      <c r="E77" s="255"/>
      <c r="F77" s="116" t="s">
        <v>1258</v>
      </c>
      <c r="G77" s="113"/>
      <c r="H77" s="113"/>
      <c r="I77" s="195">
        <f>'SO 01 Přístavba staveb.část'!G425+'SO 01 Stáv.část staveb.část'!G198</f>
        <v>0</v>
      </c>
      <c r="J77" s="114"/>
    </row>
    <row r="78" spans="1:10" ht="36.75" customHeight="1" x14ac:dyDescent="0.2">
      <c r="A78" s="108"/>
      <c r="B78" s="112" t="s">
        <v>1325</v>
      </c>
      <c r="C78" s="254" t="s">
        <v>1326</v>
      </c>
      <c r="D78" s="255"/>
      <c r="E78" s="255"/>
      <c r="F78" s="116" t="s">
        <v>1258</v>
      </c>
      <c r="G78" s="113"/>
      <c r="H78" s="113"/>
      <c r="I78" s="195">
        <f>'SO 01 Přístavba staveb.část'!G454+'SO 01 Stáv.část staveb.část'!G216+'SO 03 Přeložka vodovodu'!G55</f>
        <v>0</v>
      </c>
      <c r="J78" s="114"/>
    </row>
    <row r="79" spans="1:10" ht="36.75" customHeight="1" x14ac:dyDescent="0.2">
      <c r="A79" s="108"/>
      <c r="B79" s="112" t="s">
        <v>1327</v>
      </c>
      <c r="C79" s="254" t="s">
        <v>1328</v>
      </c>
      <c r="D79" s="255"/>
      <c r="E79" s="255"/>
      <c r="F79" s="116" t="s">
        <v>1258</v>
      </c>
      <c r="G79" s="113"/>
      <c r="H79" s="113"/>
      <c r="I79" s="195">
        <f>'SO 01 Přístavba staveb.část'!G461+'SO 01 Stáv.část staveb.část'!G286+'SO 01 Dešť.kanalizace'!G42+'SO 02 Zpevněné plochy'!G86+'SO 03 Přeložka vodovodu'!G60</f>
        <v>0</v>
      </c>
      <c r="J79" s="114"/>
    </row>
    <row r="80" spans="1:10" ht="36.75" customHeight="1" x14ac:dyDescent="0.2">
      <c r="A80" s="108"/>
      <c r="B80" s="112" t="s">
        <v>1329</v>
      </c>
      <c r="C80" s="254" t="s">
        <v>1262</v>
      </c>
      <c r="D80" s="255"/>
      <c r="E80" s="255"/>
      <c r="F80" s="116" t="s">
        <v>1258</v>
      </c>
      <c r="G80" s="113"/>
      <c r="H80" s="113"/>
      <c r="I80" s="195">
        <f>OVN!G8</f>
        <v>0</v>
      </c>
      <c r="J80" s="114"/>
    </row>
    <row r="81" spans="1:10" ht="36.75" customHeight="1" x14ac:dyDescent="0.2">
      <c r="A81" s="108"/>
      <c r="B81" s="112" t="s">
        <v>1330</v>
      </c>
      <c r="C81" s="254" t="s">
        <v>1261</v>
      </c>
      <c r="D81" s="255"/>
      <c r="E81" s="255"/>
      <c r="F81" s="116" t="s">
        <v>1258</v>
      </c>
      <c r="G81" s="113"/>
      <c r="H81" s="113"/>
      <c r="I81" s="195">
        <f>OVN!G29</f>
        <v>0</v>
      </c>
      <c r="J81" s="114"/>
    </row>
    <row r="82" spans="1:10" ht="36.75" customHeight="1" x14ac:dyDescent="0.2">
      <c r="A82" s="108"/>
      <c r="B82" s="112" t="s">
        <v>1331</v>
      </c>
      <c r="C82" s="254" t="s">
        <v>1332</v>
      </c>
      <c r="D82" s="255"/>
      <c r="E82" s="255"/>
      <c r="F82" s="116" t="s">
        <v>1259</v>
      </c>
      <c r="G82" s="113"/>
      <c r="H82" s="113"/>
      <c r="I82" s="195">
        <f>'SO 01 Přístavba staveb.část'!G463+'SO 01 Stáv.část staveb.část'!G288</f>
        <v>0</v>
      </c>
      <c r="J82" s="114"/>
    </row>
    <row r="83" spans="1:10" ht="36.75" customHeight="1" x14ac:dyDescent="0.2">
      <c r="A83" s="108"/>
      <c r="B83" s="112" t="s">
        <v>1333</v>
      </c>
      <c r="C83" s="254" t="s">
        <v>1334</v>
      </c>
      <c r="D83" s="255"/>
      <c r="E83" s="255"/>
      <c r="F83" s="116" t="s">
        <v>1259</v>
      </c>
      <c r="G83" s="113"/>
      <c r="H83" s="113"/>
      <c r="I83" s="195">
        <f>'SO 01 Přístavba staveb.část'!G491</f>
        <v>0</v>
      </c>
      <c r="J83" s="114"/>
    </row>
    <row r="84" spans="1:10" ht="36.75" customHeight="1" x14ac:dyDescent="0.2">
      <c r="A84" s="108"/>
      <c r="B84" s="112" t="s">
        <v>1335</v>
      </c>
      <c r="C84" s="254" t="s">
        <v>1336</v>
      </c>
      <c r="D84" s="255"/>
      <c r="E84" s="255"/>
      <c r="F84" s="116" t="s">
        <v>1259</v>
      </c>
      <c r="G84" s="113"/>
      <c r="H84" s="113"/>
      <c r="I84" s="195">
        <f>'SO 01 Přístavba staveb.část'!G590+'SO 01 Stáv.část staveb.část'!G309</f>
        <v>0</v>
      </c>
      <c r="J84" s="114"/>
    </row>
    <row r="85" spans="1:10" ht="36.75" customHeight="1" x14ac:dyDescent="0.2">
      <c r="A85" s="108"/>
      <c r="B85" s="112" t="s">
        <v>1337</v>
      </c>
      <c r="C85" s="254" t="s">
        <v>1338</v>
      </c>
      <c r="D85" s="255"/>
      <c r="E85" s="255"/>
      <c r="F85" s="116" t="s">
        <v>1259</v>
      </c>
      <c r="G85" s="113"/>
      <c r="H85" s="113"/>
      <c r="I85" s="195">
        <f>'SO 01 ZTI'!G8+'SO 01 Dešť.kanalizace'!G44</f>
        <v>0</v>
      </c>
      <c r="J85" s="114"/>
    </row>
    <row r="86" spans="1:10" ht="36.75" customHeight="1" x14ac:dyDescent="0.2">
      <c r="A86" s="108"/>
      <c r="B86" s="112" t="s">
        <v>1339</v>
      </c>
      <c r="C86" s="254" t="s">
        <v>1340</v>
      </c>
      <c r="D86" s="255"/>
      <c r="E86" s="255"/>
      <c r="F86" s="116" t="s">
        <v>1259</v>
      </c>
      <c r="G86" s="113"/>
      <c r="H86" s="113"/>
      <c r="I86" s="195">
        <f>'SO 01 ZTI'!G26</f>
        <v>0</v>
      </c>
      <c r="J86" s="114"/>
    </row>
    <row r="87" spans="1:10" ht="36.75" customHeight="1" x14ac:dyDescent="0.2">
      <c r="A87" s="108"/>
      <c r="B87" s="112" t="s">
        <v>1341</v>
      </c>
      <c r="C87" s="254" t="s">
        <v>1342</v>
      </c>
      <c r="D87" s="255"/>
      <c r="E87" s="255"/>
      <c r="F87" s="116" t="s">
        <v>1259</v>
      </c>
      <c r="G87" s="113"/>
      <c r="H87" s="113"/>
      <c r="I87" s="195">
        <f>'SO 01 ZTI'!G44</f>
        <v>0</v>
      </c>
      <c r="J87" s="114"/>
    </row>
    <row r="88" spans="1:10" ht="36.75" customHeight="1" x14ac:dyDescent="0.2">
      <c r="A88" s="108"/>
      <c r="B88" s="112" t="s">
        <v>1343</v>
      </c>
      <c r="C88" s="254" t="s">
        <v>1344</v>
      </c>
      <c r="D88" s="255"/>
      <c r="E88" s="255"/>
      <c r="F88" s="116" t="s">
        <v>1259</v>
      </c>
      <c r="G88" s="113"/>
      <c r="H88" s="113"/>
      <c r="I88" s="195">
        <f>'SO 01 ZTI'!G51</f>
        <v>0</v>
      </c>
      <c r="J88" s="114"/>
    </row>
    <row r="89" spans="1:10" ht="36.75" customHeight="1" x14ac:dyDescent="0.2">
      <c r="A89" s="108"/>
      <c r="B89" s="112" t="s">
        <v>1345</v>
      </c>
      <c r="C89" s="254" t="s">
        <v>1346</v>
      </c>
      <c r="D89" s="255"/>
      <c r="E89" s="255"/>
      <c r="F89" s="116" t="s">
        <v>1259</v>
      </c>
      <c r="G89" s="113"/>
      <c r="H89" s="113"/>
      <c r="I89" s="195">
        <f>'SO 01 ÚT'!G8</f>
        <v>0</v>
      </c>
      <c r="J89" s="114"/>
    </row>
    <row r="90" spans="1:10" ht="36.75" customHeight="1" x14ac:dyDescent="0.2">
      <c r="A90" s="108"/>
      <c r="B90" s="112" t="s">
        <v>1347</v>
      </c>
      <c r="C90" s="254" t="s">
        <v>1348</v>
      </c>
      <c r="D90" s="255"/>
      <c r="E90" s="255"/>
      <c r="F90" s="116" t="s">
        <v>1259</v>
      </c>
      <c r="G90" s="113"/>
      <c r="H90" s="113"/>
      <c r="I90" s="195">
        <f>'SO 01 ÚT'!G19</f>
        <v>0</v>
      </c>
      <c r="J90" s="114"/>
    </row>
    <row r="91" spans="1:10" ht="36.75" customHeight="1" x14ac:dyDescent="0.2">
      <c r="A91" s="108"/>
      <c r="B91" s="112" t="s">
        <v>1349</v>
      </c>
      <c r="C91" s="254" t="s">
        <v>1350</v>
      </c>
      <c r="D91" s="255"/>
      <c r="E91" s="255"/>
      <c r="F91" s="116" t="s">
        <v>1259</v>
      </c>
      <c r="G91" s="113"/>
      <c r="H91" s="113"/>
      <c r="I91" s="195">
        <f>'SO 01 ÚT'!G23</f>
        <v>0</v>
      </c>
      <c r="J91" s="114"/>
    </row>
    <row r="92" spans="1:10" ht="36.75" customHeight="1" x14ac:dyDescent="0.2">
      <c r="A92" s="108"/>
      <c r="B92" s="112" t="s">
        <v>1351</v>
      </c>
      <c r="C92" s="254" t="s">
        <v>1352</v>
      </c>
      <c r="D92" s="255"/>
      <c r="E92" s="255"/>
      <c r="F92" s="116" t="s">
        <v>1259</v>
      </c>
      <c r="G92" s="113"/>
      <c r="H92" s="113"/>
      <c r="I92" s="195">
        <f>'SO 01 ÚT'!G29</f>
        <v>0</v>
      </c>
      <c r="J92" s="114"/>
    </row>
    <row r="93" spans="1:10" ht="36.75" customHeight="1" x14ac:dyDescent="0.2">
      <c r="A93" s="108"/>
      <c r="B93" s="112" t="s">
        <v>1353</v>
      </c>
      <c r="C93" s="254" t="s">
        <v>1354</v>
      </c>
      <c r="D93" s="255"/>
      <c r="E93" s="255"/>
      <c r="F93" s="116" t="s">
        <v>1259</v>
      </c>
      <c r="G93" s="113"/>
      <c r="H93" s="113"/>
      <c r="I93" s="195">
        <f>'SO 01 ÚT'!G42</f>
        <v>0</v>
      </c>
      <c r="J93" s="114"/>
    </row>
    <row r="94" spans="1:10" ht="36.75" customHeight="1" x14ac:dyDescent="0.2">
      <c r="A94" s="108"/>
      <c r="B94" s="112" t="s">
        <v>1355</v>
      </c>
      <c r="C94" s="254" t="s">
        <v>1356</v>
      </c>
      <c r="D94" s="255"/>
      <c r="E94" s="255"/>
      <c r="F94" s="116" t="s">
        <v>1259</v>
      </c>
      <c r="G94" s="113"/>
      <c r="H94" s="113"/>
      <c r="I94" s="195">
        <f>'SO 01 Přístavba staveb.část'!G727+'SO 01 Stáv.část staveb.část'!G347</f>
        <v>0</v>
      </c>
      <c r="J94" s="114"/>
    </row>
    <row r="95" spans="1:10" ht="36.75" customHeight="1" x14ac:dyDescent="0.2">
      <c r="A95" s="108"/>
      <c r="B95" s="112" t="s">
        <v>1357</v>
      </c>
      <c r="C95" s="254" t="s">
        <v>1358</v>
      </c>
      <c r="D95" s="255"/>
      <c r="E95" s="255"/>
      <c r="F95" s="116" t="s">
        <v>1259</v>
      </c>
      <c r="G95" s="113"/>
      <c r="H95" s="113"/>
      <c r="I95" s="195">
        <f>'SO 01 Přístavba staveb.část'!G768+'SO 01 Stáv.část staveb.část'!G376</f>
        <v>0</v>
      </c>
      <c r="J95" s="114"/>
    </row>
    <row r="96" spans="1:10" ht="36.75" customHeight="1" x14ac:dyDescent="0.2">
      <c r="A96" s="108"/>
      <c r="B96" s="112" t="s">
        <v>1359</v>
      </c>
      <c r="C96" s="254" t="s">
        <v>1360</v>
      </c>
      <c r="D96" s="255"/>
      <c r="E96" s="255"/>
      <c r="F96" s="116" t="s">
        <v>1259</v>
      </c>
      <c r="G96" s="113"/>
      <c r="H96" s="113"/>
      <c r="I96" s="195">
        <f>'SO 01 Přístavba staveb.část'!G819+'SO 01 Stáv.část staveb.část'!G407</f>
        <v>0</v>
      </c>
      <c r="J96" s="114"/>
    </row>
    <row r="97" spans="1:13" ht="36.75" customHeight="1" x14ac:dyDescent="0.2">
      <c r="A97" s="108"/>
      <c r="B97" s="112" t="s">
        <v>1361</v>
      </c>
      <c r="C97" s="254" t="s">
        <v>1362</v>
      </c>
      <c r="D97" s="255"/>
      <c r="E97" s="255"/>
      <c r="F97" s="116" t="s">
        <v>1259</v>
      </c>
      <c r="G97" s="113"/>
      <c r="H97" s="113"/>
      <c r="I97" s="195">
        <f>'SO 01 Přístavba staveb.část'!G825+'SO 01 Stáv.část staveb.část'!G448</f>
        <v>0</v>
      </c>
      <c r="J97" s="114"/>
    </row>
    <row r="98" spans="1:13" ht="36.75" customHeight="1" x14ac:dyDescent="0.2">
      <c r="A98" s="108"/>
      <c r="B98" s="112" t="s">
        <v>1363</v>
      </c>
      <c r="C98" s="254" t="s">
        <v>1364</v>
      </c>
      <c r="D98" s="255"/>
      <c r="E98" s="255"/>
      <c r="F98" s="116" t="s">
        <v>1259</v>
      </c>
      <c r="G98" s="113"/>
      <c r="H98" s="113"/>
      <c r="I98" s="195">
        <f>'SO 01 Přístavba staveb.část'!G847+'SO 01 Stáv.část staveb.část'!G478</f>
        <v>0</v>
      </c>
      <c r="J98" s="114"/>
    </row>
    <row r="99" spans="1:13" ht="36.75" customHeight="1" x14ac:dyDescent="0.2">
      <c r="A99" s="108"/>
      <c r="B99" s="112" t="s">
        <v>1365</v>
      </c>
      <c r="C99" s="254" t="s">
        <v>1366</v>
      </c>
      <c r="D99" s="255"/>
      <c r="E99" s="255"/>
      <c r="F99" s="116" t="s">
        <v>1259</v>
      </c>
      <c r="G99" s="113"/>
      <c r="H99" s="113"/>
      <c r="I99" s="195">
        <f>'SO 01 Přístavba staveb.část'!G949+'SO 01 Stáv.část staveb.část'!G523</f>
        <v>0</v>
      </c>
      <c r="J99" s="114"/>
    </row>
    <row r="100" spans="1:13" ht="36.75" customHeight="1" x14ac:dyDescent="0.2">
      <c r="A100" s="108"/>
      <c r="B100" s="112" t="s">
        <v>1367</v>
      </c>
      <c r="C100" s="254" t="s">
        <v>1368</v>
      </c>
      <c r="D100" s="255"/>
      <c r="E100" s="255"/>
      <c r="F100" s="116" t="s">
        <v>1259</v>
      </c>
      <c r="G100" s="113"/>
      <c r="H100" s="113"/>
      <c r="I100" s="195">
        <f>'SO 01 Stáv.část staveb.část'!G566</f>
        <v>0</v>
      </c>
      <c r="J100" s="114"/>
    </row>
    <row r="101" spans="1:13" ht="36.75" customHeight="1" x14ac:dyDescent="0.2">
      <c r="A101" s="108"/>
      <c r="B101" s="112" t="s">
        <v>1369</v>
      </c>
      <c r="C101" s="254" t="s">
        <v>1370</v>
      </c>
      <c r="D101" s="255"/>
      <c r="E101" s="255"/>
      <c r="F101" s="116" t="s">
        <v>1259</v>
      </c>
      <c r="G101" s="113"/>
      <c r="H101" s="113"/>
      <c r="I101" s="195">
        <f>'SO 01 Přístavba staveb.část'!G955+'SO 01 Stáv.část staveb.část'!G573</f>
        <v>0</v>
      </c>
      <c r="J101" s="114"/>
    </row>
    <row r="102" spans="1:13" ht="36.75" customHeight="1" x14ac:dyDescent="0.2">
      <c r="A102" s="108"/>
      <c r="B102" s="112" t="s">
        <v>1371</v>
      </c>
      <c r="C102" s="254" t="s">
        <v>1372</v>
      </c>
      <c r="D102" s="255"/>
      <c r="E102" s="255"/>
      <c r="F102" s="116" t="s">
        <v>1259</v>
      </c>
      <c r="G102" s="113"/>
      <c r="H102" s="113"/>
      <c r="I102" s="195">
        <f>'SO 01 Přístavba staveb.část'!G968+'SO 01 Stáv.část staveb.část'!G594</f>
        <v>0</v>
      </c>
      <c r="J102" s="114"/>
    </row>
    <row r="103" spans="1:13" ht="36.75" customHeight="1" x14ac:dyDescent="0.2">
      <c r="A103" s="108"/>
      <c r="B103" s="112" t="s">
        <v>1373</v>
      </c>
      <c r="C103" s="254" t="s">
        <v>1374</v>
      </c>
      <c r="D103" s="255"/>
      <c r="E103" s="255"/>
      <c r="F103" s="116" t="s">
        <v>1259</v>
      </c>
      <c r="G103" s="113"/>
      <c r="H103" s="113"/>
      <c r="I103" s="195">
        <f>'SO 01 Přístavba staveb.část'!G1007+'SO 01 Stáv.část staveb.část'!G612</f>
        <v>0</v>
      </c>
      <c r="J103" s="114"/>
    </row>
    <row r="104" spans="1:13" ht="36.75" customHeight="1" x14ac:dyDescent="0.2">
      <c r="A104" s="108"/>
      <c r="B104" s="112" t="s">
        <v>1375</v>
      </c>
      <c r="C104" s="254" t="s">
        <v>1376</v>
      </c>
      <c r="D104" s="255"/>
      <c r="E104" s="255"/>
      <c r="F104" s="116" t="s">
        <v>1260</v>
      </c>
      <c r="G104" s="113"/>
      <c r="H104" s="113"/>
      <c r="I104" s="195">
        <f>'SO 01 EI'!G8</f>
        <v>0</v>
      </c>
      <c r="J104" s="114"/>
    </row>
    <row r="105" spans="1:13" s="180" customFormat="1" ht="25.5" customHeight="1" x14ac:dyDescent="0.2">
      <c r="A105" s="196"/>
      <c r="B105" s="197" t="s">
        <v>1233</v>
      </c>
      <c r="C105" s="198"/>
      <c r="D105" s="199"/>
      <c r="E105" s="199"/>
      <c r="F105" s="200"/>
      <c r="G105" s="192"/>
      <c r="H105" s="192"/>
      <c r="I105" s="194">
        <f>SUM(I65:I104)</f>
        <v>0</v>
      </c>
      <c r="J105" s="193"/>
      <c r="M105" s="208"/>
    </row>
    <row r="106" spans="1:13" x14ac:dyDescent="0.2">
      <c r="F106" s="82"/>
      <c r="G106" s="82"/>
      <c r="H106" s="82"/>
      <c r="I106" s="82"/>
      <c r="J106" s="115"/>
    </row>
    <row r="107" spans="1:13" x14ac:dyDescent="0.2">
      <c r="F107" s="82"/>
      <c r="G107" s="82"/>
      <c r="H107" s="82"/>
      <c r="I107" s="82"/>
      <c r="J107" s="115"/>
    </row>
    <row r="108" spans="1:13" x14ac:dyDescent="0.2">
      <c r="F108" s="82"/>
      <c r="G108" s="82"/>
      <c r="H108" s="82"/>
      <c r="I108" s="82"/>
      <c r="J108" s="115"/>
    </row>
    <row r="111" spans="1:13" x14ac:dyDescent="0.2">
      <c r="I111" s="20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1">
    <mergeCell ref="C104:E104"/>
    <mergeCell ref="C95:E95"/>
    <mergeCell ref="C96:E96"/>
    <mergeCell ref="C97:E97"/>
    <mergeCell ref="C98:E98"/>
    <mergeCell ref="C99:E99"/>
    <mergeCell ref="C101:E101"/>
    <mergeCell ref="C102:E102"/>
    <mergeCell ref="C103:E103"/>
    <mergeCell ref="C100:E100"/>
    <mergeCell ref="C92:E92"/>
    <mergeCell ref="C93:E93"/>
    <mergeCell ref="C94:E94"/>
    <mergeCell ref="C85:E85"/>
    <mergeCell ref="C88:E88"/>
    <mergeCell ref="C89:E89"/>
    <mergeCell ref="C90:E90"/>
    <mergeCell ref="C91:E91"/>
    <mergeCell ref="C86:E86"/>
    <mergeCell ref="C87:E87"/>
    <mergeCell ref="C73:E73"/>
    <mergeCell ref="C84:E84"/>
    <mergeCell ref="C75:E75"/>
    <mergeCell ref="C76:E76"/>
    <mergeCell ref="C77:E77"/>
    <mergeCell ref="C78:E78"/>
    <mergeCell ref="C79:E79"/>
    <mergeCell ref="C74:E74"/>
    <mergeCell ref="C80:E80"/>
    <mergeCell ref="C81:E81"/>
    <mergeCell ref="C82:E82"/>
    <mergeCell ref="C83:E83"/>
    <mergeCell ref="C72:E72"/>
    <mergeCell ref="G34:I34"/>
    <mergeCell ref="C57:E57"/>
    <mergeCell ref="C42:E42"/>
    <mergeCell ref="C41:E41"/>
    <mergeCell ref="D35:E35"/>
    <mergeCell ref="C47:E47"/>
    <mergeCell ref="C48:E48"/>
    <mergeCell ref="C39:E39"/>
    <mergeCell ref="B58:E58"/>
    <mergeCell ref="C53:E53"/>
    <mergeCell ref="C56:E56"/>
    <mergeCell ref="C40:E40"/>
    <mergeCell ref="C54:E54"/>
    <mergeCell ref="D34:E34"/>
    <mergeCell ref="C51:E51"/>
    <mergeCell ref="C52:E52"/>
    <mergeCell ref="C70:E70"/>
    <mergeCell ref="C65:E65"/>
    <mergeCell ref="C66:E66"/>
    <mergeCell ref="C67:E67"/>
    <mergeCell ref="C68:E68"/>
    <mergeCell ref="C69:E69"/>
    <mergeCell ref="C71:E71"/>
    <mergeCell ref="C55:E55"/>
    <mergeCell ref="C49:E49"/>
    <mergeCell ref="C50:E50"/>
    <mergeCell ref="C43:E43"/>
    <mergeCell ref="C44:E44"/>
    <mergeCell ref="C45:E45"/>
    <mergeCell ref="C46:E46"/>
    <mergeCell ref="G20:H20"/>
    <mergeCell ref="G29:I29"/>
    <mergeCell ref="G25:I25"/>
    <mergeCell ref="I20:J20"/>
    <mergeCell ref="G23:I23"/>
    <mergeCell ref="G28:I28"/>
    <mergeCell ref="G26:I26"/>
    <mergeCell ref="I21:J21"/>
    <mergeCell ref="G21:H21"/>
    <mergeCell ref="G27:I27"/>
    <mergeCell ref="G24:I24"/>
    <mergeCell ref="E19:F19"/>
    <mergeCell ref="E20:F20"/>
    <mergeCell ref="E18:F18"/>
    <mergeCell ref="E17:F17"/>
    <mergeCell ref="I15:J15"/>
    <mergeCell ref="G18:H18"/>
    <mergeCell ref="I17:J17"/>
    <mergeCell ref="I18:J18"/>
    <mergeCell ref="E21:F21"/>
    <mergeCell ref="I19:J19"/>
    <mergeCell ref="G19:H19"/>
    <mergeCell ref="B1:J1"/>
    <mergeCell ref="E2:J2"/>
    <mergeCell ref="E3:J3"/>
    <mergeCell ref="G17:H17"/>
    <mergeCell ref="E16:F16"/>
    <mergeCell ref="E15:F15"/>
    <mergeCell ref="G16:H16"/>
    <mergeCell ref="G15:H15"/>
    <mergeCell ref="I16:J16"/>
    <mergeCell ref="E4:J4"/>
    <mergeCell ref="E7:G7"/>
    <mergeCell ref="D6:G6"/>
    <mergeCell ref="E13:G13"/>
    <mergeCell ref="D5:G5"/>
    <mergeCell ref="D12:G12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5" t="s">
        <v>1239</v>
      </c>
      <c r="B1" s="265"/>
      <c r="C1" s="266"/>
      <c r="D1" s="265"/>
      <c r="E1" s="265"/>
      <c r="F1" s="265"/>
      <c r="G1" s="265"/>
    </row>
    <row r="2" spans="1:7" ht="24.95" customHeight="1" x14ac:dyDescent="0.2">
      <c r="A2" s="46" t="s">
        <v>1240</v>
      </c>
      <c r="B2" s="45"/>
      <c r="C2" s="267"/>
      <c r="D2" s="267"/>
      <c r="E2" s="267"/>
      <c r="F2" s="267"/>
      <c r="G2" s="268"/>
    </row>
    <row r="3" spans="1:7" ht="24.95" customHeight="1" x14ac:dyDescent="0.2">
      <c r="A3" s="46" t="s">
        <v>1241</v>
      </c>
      <c r="B3" s="45"/>
      <c r="C3" s="267"/>
      <c r="D3" s="267"/>
      <c r="E3" s="267"/>
      <c r="F3" s="267"/>
      <c r="G3" s="268"/>
    </row>
    <row r="4" spans="1:7" ht="24.95" customHeight="1" x14ac:dyDescent="0.2">
      <c r="A4" s="46" t="s">
        <v>1242</v>
      </c>
      <c r="B4" s="45"/>
      <c r="C4" s="267"/>
      <c r="D4" s="267"/>
      <c r="E4" s="267"/>
      <c r="F4" s="267"/>
      <c r="G4" s="268"/>
    </row>
    <row r="5" spans="1:7" x14ac:dyDescent="0.2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outlinePr summaryBelow="0"/>
  </sheetPr>
  <dimension ref="A1:BH4996"/>
  <sheetViews>
    <sheetView topLeftCell="C1" zoomScale="115" zoomScaleNormal="115" workbookViewId="0">
      <pane ySplit="7" topLeftCell="A8" activePane="bottomLeft" state="frozen"/>
      <selection pane="bottomLeft" activeCell="AR13" sqref="AR13"/>
    </sheetView>
  </sheetViews>
  <sheetFormatPr defaultRowHeight="12.75" outlineLevelRow="3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1277</v>
      </c>
      <c r="C3" s="274" t="s">
        <v>1278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1277</v>
      </c>
      <c r="C4" s="277" t="s">
        <v>1278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1329</v>
      </c>
      <c r="C8" s="162" t="s">
        <v>1262</v>
      </c>
      <c r="D8" s="142"/>
      <c r="E8" s="143"/>
      <c r="F8" s="144"/>
      <c r="G8" s="144">
        <f>SUMIF(AG9:AG28,"&lt;&gt;NOR",G9:G28)</f>
        <v>0</v>
      </c>
      <c r="H8" s="144"/>
      <c r="I8" s="144">
        <f>SUM(I9:I28)</f>
        <v>15000</v>
      </c>
      <c r="J8" s="144"/>
      <c r="K8" s="144">
        <f>SUM(K9:K28)</f>
        <v>180500</v>
      </c>
      <c r="L8" s="144"/>
      <c r="M8" s="144">
        <f>SUM(M9:M28)</f>
        <v>0</v>
      </c>
      <c r="N8" s="143"/>
      <c r="O8" s="143">
        <f>SUM(O9:O28)</f>
        <v>0</v>
      </c>
      <c r="P8" s="143"/>
      <c r="Q8" s="143">
        <f>SUM(Q9:Q28)</f>
        <v>0</v>
      </c>
      <c r="R8" s="144"/>
      <c r="S8" s="144"/>
      <c r="T8" s="145"/>
      <c r="U8" s="139"/>
      <c r="V8" s="139">
        <f>SUM(V9:V28)</f>
        <v>0</v>
      </c>
      <c r="W8" s="139"/>
      <c r="X8" s="139"/>
      <c r="Y8" s="139"/>
      <c r="AG8" t="s">
        <v>1452</v>
      </c>
    </row>
    <row r="9" spans="1:60" ht="27.75" customHeight="1" outlineLevel="1" x14ac:dyDescent="0.2">
      <c r="A9" s="147">
        <v>1</v>
      </c>
      <c r="B9" s="148" t="s">
        <v>1453</v>
      </c>
      <c r="C9" s="163" t="s">
        <v>1454</v>
      </c>
      <c r="D9" s="149" t="s">
        <v>1455</v>
      </c>
      <c r="E9" s="150">
        <v>1</v>
      </c>
      <c r="F9" s="151"/>
      <c r="G9" s="152">
        <f>ROUND(E9*F9,2)</f>
        <v>0</v>
      </c>
      <c r="H9" s="151">
        <v>0</v>
      </c>
      <c r="I9" s="152">
        <f>ROUND(E9*H9,2)</f>
        <v>0</v>
      </c>
      <c r="J9" s="151">
        <v>18600</v>
      </c>
      <c r="K9" s="152">
        <f>ROUND(E9*J9,2)</f>
        <v>18600</v>
      </c>
      <c r="L9" s="152">
        <v>21</v>
      </c>
      <c r="M9" s="152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2"/>
      <c r="S9" s="152" t="s">
        <v>1456</v>
      </c>
      <c r="T9" s="153" t="s">
        <v>1457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ht="22.5" outlineLevel="2" x14ac:dyDescent="0.2">
      <c r="A10" s="132"/>
      <c r="B10" s="133"/>
      <c r="C10" s="269" t="s">
        <v>1461</v>
      </c>
      <c r="D10" s="270"/>
      <c r="E10" s="270"/>
      <c r="F10" s="270"/>
      <c r="G10" s="270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1462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54" t="str">
        <f>C10</f>
        <v>Náklady na provedení skutečného zaměření stavby v rozsahu nezbytném pro zápis změny do katastru nemovitostí.</v>
      </c>
      <c r="BB10" s="125"/>
      <c r="BC10" s="125"/>
      <c r="BD10" s="125"/>
      <c r="BE10" s="125"/>
      <c r="BF10" s="125"/>
      <c r="BG10" s="125"/>
      <c r="BH10" s="125"/>
    </row>
    <row r="11" spans="1:60" ht="22.5" outlineLevel="1" x14ac:dyDescent="0.2">
      <c r="A11" s="155">
        <v>2</v>
      </c>
      <c r="B11" s="156" t="s">
        <v>1463</v>
      </c>
      <c r="C11" s="164" t="s">
        <v>1464</v>
      </c>
      <c r="D11" s="157" t="s">
        <v>1465</v>
      </c>
      <c r="E11" s="158">
        <v>1</v>
      </c>
      <c r="F11" s="159"/>
      <c r="G11" s="160">
        <f>ROUND(E11*F11,2)</f>
        <v>0</v>
      </c>
      <c r="H11" s="159">
        <v>0</v>
      </c>
      <c r="I11" s="160">
        <f>ROUND(E11*H11,2)</f>
        <v>0</v>
      </c>
      <c r="J11" s="159">
        <v>13400</v>
      </c>
      <c r="K11" s="160">
        <f>ROUND(E11*J11,2)</f>
        <v>13400</v>
      </c>
      <c r="L11" s="160">
        <v>21</v>
      </c>
      <c r="M11" s="160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60"/>
      <c r="S11" s="160" t="s">
        <v>1456</v>
      </c>
      <c r="T11" s="161" t="s">
        <v>1457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outlineLevel="1" x14ac:dyDescent="0.2">
      <c r="A12" s="155">
        <v>3</v>
      </c>
      <c r="B12" s="156" t="s">
        <v>1466</v>
      </c>
      <c r="C12" s="164" t="s">
        <v>1467</v>
      </c>
      <c r="D12" s="157" t="s">
        <v>1465</v>
      </c>
      <c r="E12" s="158">
        <v>1</v>
      </c>
      <c r="F12" s="159"/>
      <c r="G12" s="160">
        <f>ROUND(E12*F12,2)</f>
        <v>0</v>
      </c>
      <c r="H12" s="159">
        <v>0</v>
      </c>
      <c r="I12" s="160">
        <f>ROUND(E12*H12,2)</f>
        <v>0</v>
      </c>
      <c r="J12" s="159">
        <v>10000</v>
      </c>
      <c r="K12" s="160">
        <f>ROUND(E12*J12,2)</f>
        <v>10000</v>
      </c>
      <c r="L12" s="160">
        <v>21</v>
      </c>
      <c r="M12" s="160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60"/>
      <c r="S12" s="160" t="s">
        <v>1456</v>
      </c>
      <c r="T12" s="161" t="s">
        <v>1457</v>
      </c>
      <c r="U12" s="135">
        <v>0</v>
      </c>
      <c r="V12" s="135">
        <f>ROUND(E12*U12,2)</f>
        <v>0</v>
      </c>
      <c r="W12" s="135"/>
      <c r="X12" s="135" t="s">
        <v>1458</v>
      </c>
      <c r="Y12" s="135" t="s">
        <v>1459</v>
      </c>
      <c r="Z12" s="125"/>
      <c r="AA12" s="125"/>
      <c r="AB12" s="125"/>
      <c r="AC12" s="125"/>
      <c r="AD12" s="125"/>
      <c r="AE12" s="125"/>
      <c r="AF12" s="125"/>
      <c r="AG12" s="125" t="s">
        <v>1460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ht="50.25" customHeight="1" outlineLevel="1" x14ac:dyDescent="0.2">
      <c r="A13" s="147">
        <v>4</v>
      </c>
      <c r="B13" s="148" t="s">
        <v>1468</v>
      </c>
      <c r="C13" s="163" t="s">
        <v>2208</v>
      </c>
      <c r="D13" s="149" t="s">
        <v>1455</v>
      </c>
      <c r="E13" s="150">
        <v>1</v>
      </c>
      <c r="F13" s="151"/>
      <c r="G13" s="152">
        <f>ROUND(E13*F13,2)</f>
        <v>0</v>
      </c>
      <c r="H13" s="151">
        <v>0</v>
      </c>
      <c r="I13" s="152">
        <f>ROUND(E13*H13,2)</f>
        <v>0</v>
      </c>
      <c r="J13" s="151">
        <v>12300</v>
      </c>
      <c r="K13" s="152">
        <f>ROUND(E13*J13,2)</f>
        <v>12300</v>
      </c>
      <c r="L13" s="152">
        <v>21</v>
      </c>
      <c r="M13" s="152">
        <f>G13*(1+L13/100)</f>
        <v>0</v>
      </c>
      <c r="N13" s="150">
        <v>0</v>
      </c>
      <c r="O13" s="150">
        <f>ROUND(E13*N13,2)</f>
        <v>0</v>
      </c>
      <c r="P13" s="150">
        <v>0</v>
      </c>
      <c r="Q13" s="150">
        <f>ROUND(E13*P13,2)</f>
        <v>0</v>
      </c>
      <c r="R13" s="152"/>
      <c r="S13" s="152" t="s">
        <v>1456</v>
      </c>
      <c r="T13" s="153" t="s">
        <v>1457</v>
      </c>
      <c r="U13" s="135">
        <v>0</v>
      </c>
      <c r="V13" s="135">
        <f>ROUND(E13*U13,2)</f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1460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ht="22.5" outlineLevel="2" x14ac:dyDescent="0.2">
      <c r="A14" s="132"/>
      <c r="B14" s="133"/>
      <c r="C14" s="269" t="s">
        <v>2209</v>
      </c>
      <c r="D14" s="270"/>
      <c r="E14" s="270"/>
      <c r="F14" s="270"/>
      <c r="G14" s="270"/>
      <c r="H14" s="135"/>
      <c r="I14" s="135"/>
      <c r="J14" s="135"/>
      <c r="K14" s="135"/>
      <c r="L14" s="135"/>
      <c r="M14" s="135"/>
      <c r="N14" s="134"/>
      <c r="O14" s="134"/>
      <c r="P14" s="134"/>
      <c r="Q14" s="134"/>
      <c r="R14" s="135"/>
      <c r="S14" s="135"/>
      <c r="T14" s="135"/>
      <c r="U14" s="135"/>
      <c r="V14" s="135"/>
      <c r="W14" s="135"/>
      <c r="X14" s="135"/>
      <c r="Y14" s="135"/>
      <c r="Z14" s="125"/>
      <c r="AA14" s="125"/>
      <c r="AB14" s="125"/>
      <c r="AC14" s="125"/>
      <c r="AD14" s="125"/>
      <c r="AE14" s="125"/>
      <c r="AF14" s="125"/>
      <c r="AG14" s="125" t="s">
        <v>1462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54" t="str">
        <f>C14</f>
        <v>Včetně zajištění závazných souhlasných stanovisek/rozhodnutí od dotčených orgánů a organizací uvedených ve stavebních povolení (podklad k žádosti o vydání kolaudačního souhlasu).</v>
      </c>
      <c r="BB14" s="125"/>
      <c r="BC14" s="125"/>
      <c r="BD14" s="125"/>
      <c r="BE14" s="125"/>
      <c r="BF14" s="125"/>
      <c r="BG14" s="125"/>
      <c r="BH14" s="125"/>
    </row>
    <row r="15" spans="1:60" outlineLevel="1" x14ac:dyDescent="0.2">
      <c r="A15" s="147">
        <v>5</v>
      </c>
      <c r="B15" s="148" t="s">
        <v>1469</v>
      </c>
      <c r="C15" s="163" t="s">
        <v>1470</v>
      </c>
      <c r="D15" s="149" t="s">
        <v>1455</v>
      </c>
      <c r="E15" s="150">
        <v>1</v>
      </c>
      <c r="F15" s="151"/>
      <c r="G15" s="152">
        <f>ROUND(E15*F15,2)</f>
        <v>0</v>
      </c>
      <c r="H15" s="151">
        <v>0</v>
      </c>
      <c r="I15" s="152">
        <f>ROUND(E15*H15,2)</f>
        <v>0</v>
      </c>
      <c r="J15" s="151">
        <v>9600</v>
      </c>
      <c r="K15" s="152">
        <f>ROUND(E15*J15,2)</f>
        <v>9600</v>
      </c>
      <c r="L15" s="152">
        <v>21</v>
      </c>
      <c r="M15" s="152">
        <f>G15*(1+L15/100)</f>
        <v>0</v>
      </c>
      <c r="N15" s="150">
        <v>0</v>
      </c>
      <c r="O15" s="150">
        <f>ROUND(E15*N15,2)</f>
        <v>0</v>
      </c>
      <c r="P15" s="150">
        <v>0</v>
      </c>
      <c r="Q15" s="150">
        <f>ROUND(E15*P15,2)</f>
        <v>0</v>
      </c>
      <c r="R15" s="152"/>
      <c r="S15" s="152" t="s">
        <v>1456</v>
      </c>
      <c r="T15" s="153" t="s">
        <v>1457</v>
      </c>
      <c r="U15" s="135">
        <v>0</v>
      </c>
      <c r="V15" s="135">
        <f>ROUND(E15*U15,2)</f>
        <v>0</v>
      </c>
      <c r="W15" s="135"/>
      <c r="X15" s="135" t="s">
        <v>1458</v>
      </c>
      <c r="Y15" s="135" t="s">
        <v>1459</v>
      </c>
      <c r="Z15" s="125"/>
      <c r="AA15" s="125"/>
      <c r="AB15" s="125"/>
      <c r="AC15" s="125"/>
      <c r="AD15" s="125"/>
      <c r="AE15" s="125"/>
      <c r="AF15" s="125"/>
      <c r="AG15" s="125" t="s">
        <v>1460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ht="39.75" customHeight="1" outlineLevel="2" x14ac:dyDescent="0.2">
      <c r="A16" s="132"/>
      <c r="B16" s="133"/>
      <c r="C16" s="269" t="s">
        <v>1471</v>
      </c>
      <c r="D16" s="270"/>
      <c r="E16" s="270"/>
      <c r="F16" s="270"/>
      <c r="G16" s="270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1462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54" t="str">
        <f>C16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16" s="125"/>
      <c r="BC16" s="125"/>
      <c r="BD16" s="125"/>
      <c r="BE16" s="125"/>
      <c r="BF16" s="125"/>
      <c r="BG16" s="125"/>
      <c r="BH16" s="125"/>
    </row>
    <row r="17" spans="1:60" outlineLevel="1" x14ac:dyDescent="0.2">
      <c r="A17" s="147">
        <v>6</v>
      </c>
      <c r="B17" s="148" t="s">
        <v>1472</v>
      </c>
      <c r="C17" s="163" t="s">
        <v>1473</v>
      </c>
      <c r="D17" s="149" t="s">
        <v>1465</v>
      </c>
      <c r="E17" s="150">
        <v>1</v>
      </c>
      <c r="F17" s="151"/>
      <c r="G17" s="152">
        <f>ROUND(E17*F17,2)</f>
        <v>0</v>
      </c>
      <c r="H17" s="151">
        <v>0</v>
      </c>
      <c r="I17" s="152">
        <f>ROUND(E17*H17,2)</f>
        <v>0</v>
      </c>
      <c r="J17" s="151">
        <v>10200</v>
      </c>
      <c r="K17" s="152">
        <f>ROUND(E17*J17,2)</f>
        <v>10200</v>
      </c>
      <c r="L17" s="152">
        <v>21</v>
      </c>
      <c r="M17" s="152">
        <f>G17*(1+L17/100)</f>
        <v>0</v>
      </c>
      <c r="N17" s="150">
        <v>0</v>
      </c>
      <c r="O17" s="150">
        <f>ROUND(E17*N17,2)</f>
        <v>0</v>
      </c>
      <c r="P17" s="150">
        <v>0</v>
      </c>
      <c r="Q17" s="150">
        <f>ROUND(E17*P17,2)</f>
        <v>0</v>
      </c>
      <c r="R17" s="152"/>
      <c r="S17" s="152" t="s">
        <v>1456</v>
      </c>
      <c r="T17" s="153" t="s">
        <v>1457</v>
      </c>
      <c r="U17" s="135">
        <v>0</v>
      </c>
      <c r="V17" s="135">
        <f>ROUND(E17*U17,2)</f>
        <v>0</v>
      </c>
      <c r="W17" s="135"/>
      <c r="X17" s="135" t="s">
        <v>1458</v>
      </c>
      <c r="Y17" s="135" t="s">
        <v>1459</v>
      </c>
      <c r="Z17" s="125"/>
      <c r="AA17" s="125"/>
      <c r="AB17" s="125"/>
      <c r="AC17" s="125"/>
      <c r="AD17" s="125"/>
      <c r="AE17" s="125"/>
      <c r="AF17" s="125"/>
      <c r="AG17" s="125" t="s">
        <v>1460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ht="33.75" outlineLevel="2" x14ac:dyDescent="0.2">
      <c r="A18" s="132"/>
      <c r="B18" s="133"/>
      <c r="C18" s="269" t="s">
        <v>1474</v>
      </c>
      <c r="D18" s="270"/>
      <c r="E18" s="270"/>
      <c r="F18" s="270"/>
      <c r="G18" s="270"/>
      <c r="H18" s="135"/>
      <c r="I18" s="135"/>
      <c r="J18" s="135"/>
      <c r="K18" s="135"/>
      <c r="L18" s="135"/>
      <c r="M18" s="135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25"/>
      <c r="AA18" s="125"/>
      <c r="AB18" s="125"/>
      <c r="AC18" s="125"/>
      <c r="AD18" s="125"/>
      <c r="AE18" s="125"/>
      <c r="AF18" s="125"/>
      <c r="AG18" s="125" t="s">
        <v>1462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54" t="str">
        <f>C18</f>
        <v>Náklady zhotovitele, které vzniknou v souvislosti s povinností zhotovitele provést kontrolní měření intanzity osvětlení, přítomnost radonu apod - vyplývajících z vyjádření KHS, stavebního úřadu a dalších..</v>
      </c>
      <c r="BB18" s="125"/>
      <c r="BC18" s="125"/>
      <c r="BD18" s="125"/>
      <c r="BE18" s="125"/>
      <c r="BF18" s="125"/>
      <c r="BG18" s="125"/>
      <c r="BH18" s="125"/>
    </row>
    <row r="19" spans="1:60" ht="22.5" outlineLevel="1" x14ac:dyDescent="0.2">
      <c r="A19" s="147">
        <v>7</v>
      </c>
      <c r="B19" s="148" t="s">
        <v>1475</v>
      </c>
      <c r="C19" s="163" t="s">
        <v>1476</v>
      </c>
      <c r="D19" s="149" t="s">
        <v>1455</v>
      </c>
      <c r="E19" s="150">
        <v>1</v>
      </c>
      <c r="F19" s="151"/>
      <c r="G19" s="152">
        <f>ROUND(E19*F19,2)</f>
        <v>0</v>
      </c>
      <c r="H19" s="151">
        <v>0</v>
      </c>
      <c r="I19" s="152">
        <f>ROUND(E19*H19,2)</f>
        <v>0</v>
      </c>
      <c r="J19" s="151">
        <v>27400</v>
      </c>
      <c r="K19" s="152">
        <f>ROUND(E19*J19,2)</f>
        <v>27400</v>
      </c>
      <c r="L19" s="152">
        <v>21</v>
      </c>
      <c r="M19" s="152">
        <f>G19*(1+L19/100)</f>
        <v>0</v>
      </c>
      <c r="N19" s="150">
        <v>0</v>
      </c>
      <c r="O19" s="150">
        <f>ROUND(E19*N19,2)</f>
        <v>0</v>
      </c>
      <c r="P19" s="150">
        <v>0</v>
      </c>
      <c r="Q19" s="150">
        <f>ROUND(E19*P19,2)</f>
        <v>0</v>
      </c>
      <c r="R19" s="152"/>
      <c r="S19" s="152" t="s">
        <v>1456</v>
      </c>
      <c r="T19" s="153" t="s">
        <v>1457</v>
      </c>
      <c r="U19" s="135">
        <v>0</v>
      </c>
      <c r="V19" s="135">
        <f>ROUND(E19*U19,2)</f>
        <v>0</v>
      </c>
      <c r="W19" s="135"/>
      <c r="X19" s="135" t="s">
        <v>1458</v>
      </c>
      <c r="Y19" s="135" t="s">
        <v>1459</v>
      </c>
      <c r="Z19" s="125"/>
      <c r="AA19" s="125"/>
      <c r="AB19" s="125"/>
      <c r="AC19" s="125"/>
      <c r="AD19" s="125"/>
      <c r="AE19" s="125"/>
      <c r="AF19" s="125"/>
      <c r="AG19" s="125" t="s">
        <v>1460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ht="45" outlineLevel="2" x14ac:dyDescent="0.2">
      <c r="A20" s="132"/>
      <c r="B20" s="133"/>
      <c r="C20" s="269" t="s">
        <v>1477</v>
      </c>
      <c r="D20" s="270"/>
      <c r="E20" s="270"/>
      <c r="F20" s="270"/>
      <c r="G20" s="270"/>
      <c r="H20" s="135"/>
      <c r="I20" s="135"/>
      <c r="J20" s="135"/>
      <c r="K20" s="135"/>
      <c r="L20" s="135"/>
      <c r="M20" s="135"/>
      <c r="N20" s="134"/>
      <c r="O20" s="134"/>
      <c r="P20" s="134"/>
      <c r="Q20" s="134"/>
      <c r="R20" s="135"/>
      <c r="S20" s="135"/>
      <c r="T20" s="135"/>
      <c r="U20" s="135"/>
      <c r="V20" s="135"/>
      <c r="W20" s="135"/>
      <c r="X20" s="135"/>
      <c r="Y20" s="135"/>
      <c r="Z20" s="125"/>
      <c r="AA20" s="125"/>
      <c r="AB20" s="125"/>
      <c r="AC20" s="125"/>
      <c r="AD20" s="125"/>
      <c r="AE20" s="125"/>
      <c r="AF20" s="125"/>
      <c r="AG20" s="125" t="s">
        <v>1462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54" t="str">
        <f>C20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v>
      </c>
      <c r="BB20" s="125"/>
      <c r="BC20" s="125"/>
      <c r="BD20" s="125"/>
      <c r="BE20" s="125"/>
      <c r="BF20" s="125"/>
      <c r="BG20" s="125"/>
      <c r="BH20" s="125"/>
    </row>
    <row r="21" spans="1:60" outlineLevel="1" x14ac:dyDescent="0.2">
      <c r="A21" s="147">
        <v>8</v>
      </c>
      <c r="B21" s="148" t="s">
        <v>1478</v>
      </c>
      <c r="C21" s="163" t="s">
        <v>1479</v>
      </c>
      <c r="D21" s="149" t="s">
        <v>1465</v>
      </c>
      <c r="E21" s="150">
        <v>1</v>
      </c>
      <c r="F21" s="151"/>
      <c r="G21" s="152">
        <f>ROUND(E21*F21,2)</f>
        <v>0</v>
      </c>
      <c r="H21" s="151">
        <v>0</v>
      </c>
      <c r="I21" s="152">
        <f>ROUND(E21*H21,2)</f>
        <v>0</v>
      </c>
      <c r="J21" s="151">
        <v>30000</v>
      </c>
      <c r="K21" s="152">
        <f>ROUND(E21*J21,2)</f>
        <v>30000</v>
      </c>
      <c r="L21" s="152">
        <v>21</v>
      </c>
      <c r="M21" s="152">
        <f>G21*(1+L21/100)</f>
        <v>0</v>
      </c>
      <c r="N21" s="150">
        <v>0</v>
      </c>
      <c r="O21" s="150">
        <f>ROUND(E21*N21,2)</f>
        <v>0</v>
      </c>
      <c r="P21" s="150">
        <v>0</v>
      </c>
      <c r="Q21" s="150">
        <f>ROUND(E21*P21,2)</f>
        <v>0</v>
      </c>
      <c r="R21" s="152"/>
      <c r="S21" s="152" t="s">
        <v>1456</v>
      </c>
      <c r="T21" s="153" t="s">
        <v>1457</v>
      </c>
      <c r="U21" s="135">
        <v>0</v>
      </c>
      <c r="V21" s="135">
        <f>ROUND(E21*U21,2)</f>
        <v>0</v>
      </c>
      <c r="W21" s="135"/>
      <c r="X21" s="135" t="s">
        <v>1458</v>
      </c>
      <c r="Y21" s="135" t="s">
        <v>1459</v>
      </c>
      <c r="Z21" s="125"/>
      <c r="AA21" s="125"/>
      <c r="AB21" s="125"/>
      <c r="AC21" s="125"/>
      <c r="AD21" s="125"/>
      <c r="AE21" s="125"/>
      <c r="AF21" s="125"/>
      <c r="AG21" s="125" t="s">
        <v>1460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ht="22.5" outlineLevel="2" x14ac:dyDescent="0.2">
      <c r="A22" s="132"/>
      <c r="B22" s="133"/>
      <c r="C22" s="269" t="s">
        <v>1480</v>
      </c>
      <c r="D22" s="270"/>
      <c r="E22" s="270"/>
      <c r="F22" s="270"/>
      <c r="G22" s="270"/>
      <c r="H22" s="135"/>
      <c r="I22" s="135"/>
      <c r="J22" s="135"/>
      <c r="K22" s="135"/>
      <c r="L22" s="135"/>
      <c r="M22" s="135"/>
      <c r="N22" s="134"/>
      <c r="O22" s="134"/>
      <c r="P22" s="134"/>
      <c r="Q22" s="134"/>
      <c r="R22" s="135"/>
      <c r="S22" s="135"/>
      <c r="T22" s="135"/>
      <c r="U22" s="135"/>
      <c r="V22" s="135"/>
      <c r="W22" s="135"/>
      <c r="X22" s="135"/>
      <c r="Y22" s="135"/>
      <c r="Z22" s="125"/>
      <c r="AA22" s="125"/>
      <c r="AB22" s="125"/>
      <c r="AC22" s="125"/>
      <c r="AD22" s="125"/>
      <c r="AE22" s="125"/>
      <c r="AF22" s="125"/>
      <c r="AG22" s="125" t="s">
        <v>1462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54" t="str">
        <f>C22</f>
        <v>Náklady na vyhotovení dokumentace skutečného provedení stavby a její předání objednateli dle podmínek smlouvy o dílo.</v>
      </c>
      <c r="BB22" s="125"/>
      <c r="BC22" s="125"/>
      <c r="BD22" s="125"/>
      <c r="BE22" s="125"/>
      <c r="BF22" s="125"/>
      <c r="BG22" s="125"/>
      <c r="BH22" s="125"/>
    </row>
    <row r="23" spans="1:60" outlineLevel="1" x14ac:dyDescent="0.2">
      <c r="A23" s="147">
        <v>9</v>
      </c>
      <c r="B23" s="148" t="s">
        <v>1481</v>
      </c>
      <c r="C23" s="163" t="s">
        <v>1482</v>
      </c>
      <c r="D23" s="149" t="s">
        <v>1465</v>
      </c>
      <c r="E23" s="150">
        <v>1</v>
      </c>
      <c r="F23" s="151"/>
      <c r="G23" s="152">
        <f>ROUND(E23*F23,2)</f>
        <v>0</v>
      </c>
      <c r="H23" s="151">
        <v>0</v>
      </c>
      <c r="I23" s="152">
        <f>ROUND(E23*H23,2)</f>
        <v>0</v>
      </c>
      <c r="J23" s="151">
        <v>37000</v>
      </c>
      <c r="K23" s="152">
        <f>ROUND(E23*J23,2)</f>
        <v>37000</v>
      </c>
      <c r="L23" s="152">
        <v>21</v>
      </c>
      <c r="M23" s="152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2"/>
      <c r="S23" s="152" t="s">
        <v>1456</v>
      </c>
      <c r="T23" s="153" t="s">
        <v>1457</v>
      </c>
      <c r="U23" s="135">
        <v>0</v>
      </c>
      <c r="V23" s="135">
        <f>ROUND(E23*U23,2)</f>
        <v>0</v>
      </c>
      <c r="W23" s="135"/>
      <c r="X23" s="135" t="s">
        <v>1458</v>
      </c>
      <c r="Y23" s="135" t="s">
        <v>1459</v>
      </c>
      <c r="Z23" s="125"/>
      <c r="AA23" s="125"/>
      <c r="AB23" s="125"/>
      <c r="AC23" s="125"/>
      <c r="AD23" s="125"/>
      <c r="AE23" s="125"/>
      <c r="AF23" s="125"/>
      <c r="AG23" s="125" t="s">
        <v>1460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ht="56.25" outlineLevel="2" x14ac:dyDescent="0.2">
      <c r="A24" s="132"/>
      <c r="B24" s="133"/>
      <c r="C24" s="269" t="s">
        <v>1538</v>
      </c>
      <c r="D24" s="270"/>
      <c r="E24" s="270"/>
      <c r="F24" s="270"/>
      <c r="G24" s="270"/>
      <c r="H24" s="135"/>
      <c r="I24" s="135"/>
      <c r="J24" s="135"/>
      <c r="K24" s="135"/>
      <c r="L24" s="135"/>
      <c r="M24" s="135"/>
      <c r="N24" s="134"/>
      <c r="O24" s="134"/>
      <c r="P24" s="134"/>
      <c r="Q24" s="134"/>
      <c r="R24" s="135"/>
      <c r="S24" s="135"/>
      <c r="T24" s="135"/>
      <c r="U24" s="135"/>
      <c r="V24" s="135"/>
      <c r="W24" s="135"/>
      <c r="X24" s="135"/>
      <c r="Y24" s="135"/>
      <c r="Z24" s="125"/>
      <c r="AA24" s="125"/>
      <c r="AB24" s="125"/>
      <c r="AC24" s="125"/>
      <c r="AD24" s="125"/>
      <c r="AE24" s="125"/>
      <c r="AF24" s="125"/>
      <c r="AG24" s="125" t="s">
        <v>1462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54" t="str">
        <f>C24</f>
        <v>Náklady na veškerou projektovou činnost, spojenou s realizací tavby -  dokumentace pro výrobní přípravu staveb, dílenská dokumentace, detailní výkresy výztuže, výrobně technická dokumentace, úpravy objednatelem předané DVZ vzhledem k technologickýmpostupům zhotovitele a dle při provádění díla zjištěných skutečností, aktualizace soupisů prací a výkazů výměr z hlediska změn vzniklých v průběhu realizace stavby, zpracování technologických postupů.</v>
      </c>
      <c r="BB24" s="125"/>
      <c r="BC24" s="125"/>
      <c r="BD24" s="125"/>
      <c r="BE24" s="125"/>
      <c r="BF24" s="125"/>
      <c r="BG24" s="125"/>
      <c r="BH24" s="125"/>
    </row>
    <row r="25" spans="1:60" outlineLevel="1" x14ac:dyDescent="0.2">
      <c r="A25" s="147">
        <v>10</v>
      </c>
      <c r="B25" s="148" t="s">
        <v>1539</v>
      </c>
      <c r="C25" s="163" t="s">
        <v>1540</v>
      </c>
      <c r="D25" s="149" t="s">
        <v>1465</v>
      </c>
      <c r="E25" s="150">
        <v>1</v>
      </c>
      <c r="F25" s="151"/>
      <c r="G25" s="152">
        <f>ROUND(E25*F25,2)</f>
        <v>0</v>
      </c>
      <c r="H25" s="151">
        <v>15000</v>
      </c>
      <c r="I25" s="152">
        <f>ROUND(E25*H25,2)</f>
        <v>15000</v>
      </c>
      <c r="J25" s="151">
        <v>0</v>
      </c>
      <c r="K25" s="152">
        <f>ROUND(E25*J25,2)</f>
        <v>0</v>
      </c>
      <c r="L25" s="152">
        <v>21</v>
      </c>
      <c r="M25" s="152">
        <f>G25*(1+L25/100)</f>
        <v>0</v>
      </c>
      <c r="N25" s="150">
        <v>0</v>
      </c>
      <c r="O25" s="150">
        <f>ROUND(E25*N25,2)</f>
        <v>0</v>
      </c>
      <c r="P25" s="150">
        <v>0</v>
      </c>
      <c r="Q25" s="150">
        <f>ROUND(E25*P25,2)</f>
        <v>0</v>
      </c>
      <c r="R25" s="152"/>
      <c r="S25" s="152" t="s">
        <v>1456</v>
      </c>
      <c r="T25" s="153" t="s">
        <v>1457</v>
      </c>
      <c r="U25" s="135">
        <v>0</v>
      </c>
      <c r="V25" s="135">
        <f>ROUND(E25*U25,2)</f>
        <v>0</v>
      </c>
      <c r="W25" s="135"/>
      <c r="X25" s="135" t="s">
        <v>1541</v>
      </c>
      <c r="Y25" s="135" t="s">
        <v>1459</v>
      </c>
      <c r="Z25" s="125"/>
      <c r="AA25" s="125"/>
      <c r="AB25" s="125"/>
      <c r="AC25" s="125"/>
      <c r="AD25" s="125"/>
      <c r="AE25" s="125"/>
      <c r="AF25" s="125"/>
      <c r="AG25" s="125" t="s">
        <v>1542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ht="33.75" outlineLevel="2" x14ac:dyDescent="0.2">
      <c r="A26" s="132"/>
      <c r="B26" s="133"/>
      <c r="C26" s="269" t="s">
        <v>1543</v>
      </c>
      <c r="D26" s="270"/>
      <c r="E26" s="270"/>
      <c r="F26" s="270"/>
      <c r="G26" s="270"/>
      <c r="H26" s="135"/>
      <c r="I26" s="135"/>
      <c r="J26" s="135"/>
      <c r="K26" s="135"/>
      <c r="L26" s="135"/>
      <c r="M26" s="135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  <c r="Z26" s="125"/>
      <c r="AA26" s="125"/>
      <c r="AB26" s="125"/>
      <c r="AC26" s="125"/>
      <c r="AD26" s="125"/>
      <c r="AE26" s="125"/>
      <c r="AF26" s="125"/>
      <c r="AG26" s="125" t="s">
        <v>1462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54" t="str">
        <f>C26</f>
        <v>Náklady na provedení všech nezbytných zkoušek, atestů a revizí podle ČSN, ČSN EN, podmínek projektové dokumentace, stavebního povolení a případných jiných právních nebo technických předpisů platných v době provádění a předání díla,</v>
      </c>
      <c r="BB26" s="125"/>
      <c r="BC26" s="125"/>
      <c r="BD26" s="125"/>
      <c r="BE26" s="125"/>
      <c r="BF26" s="125"/>
      <c r="BG26" s="125"/>
      <c r="BH26" s="125"/>
    </row>
    <row r="27" spans="1:60" ht="22.5" outlineLevel="3" x14ac:dyDescent="0.2">
      <c r="A27" s="132"/>
      <c r="B27" s="133"/>
      <c r="C27" s="271" t="s">
        <v>1544</v>
      </c>
      <c r="D27" s="272"/>
      <c r="E27" s="272"/>
      <c r="F27" s="272"/>
      <c r="G27" s="272"/>
      <c r="H27" s="135"/>
      <c r="I27" s="135"/>
      <c r="J27" s="135"/>
      <c r="K27" s="135"/>
      <c r="L27" s="135"/>
      <c r="M27" s="135"/>
      <c r="N27" s="134"/>
      <c r="O27" s="134"/>
      <c r="P27" s="134"/>
      <c r="Q27" s="134"/>
      <c r="R27" s="135"/>
      <c r="S27" s="135"/>
      <c r="T27" s="135"/>
      <c r="U27" s="135"/>
      <c r="V27" s="135"/>
      <c r="W27" s="135"/>
      <c r="X27" s="135"/>
      <c r="Y27" s="135"/>
      <c r="Z27" s="125"/>
      <c r="AA27" s="125"/>
      <c r="AB27" s="125"/>
      <c r="AC27" s="125"/>
      <c r="AD27" s="125"/>
      <c r="AE27" s="125"/>
      <c r="AF27" s="125"/>
      <c r="AG27" s="125" t="s">
        <v>1462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54" t="str">
        <f>C27</f>
        <v>kterými bude prokázáno dosažení předepsané kvality a předepsanýchtechnických parametrů díla v průběhu stavby, při předání a převzetí díla a při kolaudaci stavby.</v>
      </c>
      <c r="BB27" s="125"/>
      <c r="BC27" s="125"/>
      <c r="BD27" s="125"/>
      <c r="BE27" s="125"/>
      <c r="BF27" s="125"/>
      <c r="BG27" s="125"/>
      <c r="BH27" s="125"/>
    </row>
    <row r="28" spans="1:60" ht="22.5" outlineLevel="1" x14ac:dyDescent="0.2">
      <c r="A28" s="155">
        <v>11</v>
      </c>
      <c r="B28" s="156" t="s">
        <v>1472</v>
      </c>
      <c r="C28" s="164" t="s">
        <v>1545</v>
      </c>
      <c r="D28" s="157" t="s">
        <v>1465</v>
      </c>
      <c r="E28" s="158">
        <v>1</v>
      </c>
      <c r="F28" s="159"/>
      <c r="G28" s="160">
        <f>ROUND(E28*F28,2)</f>
        <v>0</v>
      </c>
      <c r="H28" s="159">
        <v>0</v>
      </c>
      <c r="I28" s="160">
        <f>ROUND(E28*H28,2)</f>
        <v>0</v>
      </c>
      <c r="J28" s="159">
        <v>12000</v>
      </c>
      <c r="K28" s="160">
        <f>ROUND(E28*J28,2)</f>
        <v>12000</v>
      </c>
      <c r="L28" s="160">
        <v>21</v>
      </c>
      <c r="M28" s="160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60"/>
      <c r="S28" s="160" t="s">
        <v>1456</v>
      </c>
      <c r="T28" s="161" t="s">
        <v>1457</v>
      </c>
      <c r="U28" s="135">
        <v>0</v>
      </c>
      <c r="V28" s="135">
        <f>ROUND(E28*U28,2)</f>
        <v>0</v>
      </c>
      <c r="W28" s="135"/>
      <c r="X28" s="135" t="s">
        <v>1546</v>
      </c>
      <c r="Y28" s="135" t="s">
        <v>1459</v>
      </c>
      <c r="Z28" s="125"/>
      <c r="AA28" s="125"/>
      <c r="AB28" s="125"/>
      <c r="AC28" s="125"/>
      <c r="AD28" s="125"/>
      <c r="AE28" s="125"/>
      <c r="AF28" s="125"/>
      <c r="AG28" s="125" t="s">
        <v>1547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x14ac:dyDescent="0.2">
      <c r="A29" s="140" t="s">
        <v>1451</v>
      </c>
      <c r="B29" s="141" t="s">
        <v>1330</v>
      </c>
      <c r="C29" s="162" t="s">
        <v>1261</v>
      </c>
      <c r="D29" s="142"/>
      <c r="E29" s="143"/>
      <c r="F29" s="144"/>
      <c r="G29" s="144">
        <f>G30+G32+G34+G35+G36</f>
        <v>0</v>
      </c>
      <c r="H29" s="144"/>
      <c r="I29" s="144">
        <f>SUM(I30:I35)</f>
        <v>0</v>
      </c>
      <c r="J29" s="144"/>
      <c r="K29" s="144">
        <f>SUM(K30:K35)</f>
        <v>262600</v>
      </c>
      <c r="L29" s="144"/>
      <c r="M29" s="144">
        <f>SUM(M30:M35)</f>
        <v>0</v>
      </c>
      <c r="N29" s="143"/>
      <c r="O29" s="143">
        <f>SUM(O30:O35)</f>
        <v>0</v>
      </c>
      <c r="P29" s="143"/>
      <c r="Q29" s="143">
        <f>SUM(Q30:Q35)</f>
        <v>0</v>
      </c>
      <c r="R29" s="144"/>
      <c r="S29" s="144"/>
      <c r="T29" s="145"/>
      <c r="U29" s="139"/>
      <c r="V29" s="139">
        <f>SUM(V30:V35)</f>
        <v>0</v>
      </c>
      <c r="W29" s="139"/>
      <c r="X29" s="139"/>
      <c r="Y29" s="139"/>
      <c r="AG29" t="s">
        <v>1452</v>
      </c>
    </row>
    <row r="30" spans="1:60" ht="22.5" outlineLevel="1" x14ac:dyDescent="0.2">
      <c r="A30" s="147">
        <v>12</v>
      </c>
      <c r="B30" s="148" t="s">
        <v>1548</v>
      </c>
      <c r="C30" s="163" t="s">
        <v>1549</v>
      </c>
      <c r="D30" s="149" t="s">
        <v>1455</v>
      </c>
      <c r="E30" s="150">
        <v>1</v>
      </c>
      <c r="F30" s="151"/>
      <c r="G30" s="152">
        <f>ROUND(E30*F30,2)</f>
        <v>0</v>
      </c>
      <c r="H30" s="151">
        <v>0</v>
      </c>
      <c r="I30" s="152">
        <f>ROUND(E30*H30,2)</f>
        <v>0</v>
      </c>
      <c r="J30" s="151">
        <v>167800</v>
      </c>
      <c r="K30" s="152">
        <f>ROUND(E30*J30,2)</f>
        <v>167800</v>
      </c>
      <c r="L30" s="152">
        <v>21</v>
      </c>
      <c r="M30" s="152">
        <f>G30*(1+L30/100)</f>
        <v>0</v>
      </c>
      <c r="N30" s="150">
        <v>0</v>
      </c>
      <c r="O30" s="150">
        <f>ROUND(E30*N30,2)</f>
        <v>0</v>
      </c>
      <c r="P30" s="150">
        <v>0</v>
      </c>
      <c r="Q30" s="150">
        <f>ROUND(E30*P30,2)</f>
        <v>0</v>
      </c>
      <c r="R30" s="152"/>
      <c r="S30" s="152" t="s">
        <v>1456</v>
      </c>
      <c r="T30" s="153" t="s">
        <v>1457</v>
      </c>
      <c r="U30" s="135">
        <v>0</v>
      </c>
      <c r="V30" s="135">
        <f>ROUND(E30*U30,2)</f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1460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ht="45" outlineLevel="2" x14ac:dyDescent="0.2">
      <c r="A31" s="132"/>
      <c r="B31" s="133"/>
      <c r="C31" s="269" t="s">
        <v>1550</v>
      </c>
      <c r="D31" s="270"/>
      <c r="E31" s="270"/>
      <c r="F31" s="270"/>
      <c r="G31" s="270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5"/>
      <c r="AA31" s="125"/>
      <c r="AB31" s="125"/>
      <c r="AC31" s="125"/>
      <c r="AD31" s="125"/>
      <c r="AE31" s="125"/>
      <c r="AF31" s="125"/>
      <c r="AG31" s="125" t="s">
        <v>1462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54" t="str">
        <f>C31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1" s="125"/>
      <c r="BC31" s="125"/>
      <c r="BD31" s="125"/>
      <c r="BE31" s="125"/>
      <c r="BF31" s="125"/>
      <c r="BG31" s="125"/>
      <c r="BH31" s="125"/>
    </row>
    <row r="32" spans="1:60" ht="22.5" outlineLevel="1" x14ac:dyDescent="0.2">
      <c r="A32" s="147">
        <v>13</v>
      </c>
      <c r="B32" s="148" t="s">
        <v>1551</v>
      </c>
      <c r="C32" s="163" t="s">
        <v>1552</v>
      </c>
      <c r="D32" s="149" t="s">
        <v>1455</v>
      </c>
      <c r="E32" s="150">
        <v>1</v>
      </c>
      <c r="F32" s="151"/>
      <c r="G32" s="152">
        <f>ROUND(E32*F32,2)</f>
        <v>0</v>
      </c>
      <c r="H32" s="151">
        <v>0</v>
      </c>
      <c r="I32" s="152">
        <f>ROUND(E32*H32,2)</f>
        <v>0</v>
      </c>
      <c r="J32" s="151">
        <v>42300</v>
      </c>
      <c r="K32" s="152">
        <f>ROUND(E32*J32,2)</f>
        <v>42300</v>
      </c>
      <c r="L32" s="152">
        <v>21</v>
      </c>
      <c r="M32" s="152">
        <f>G32*(1+L32/100)</f>
        <v>0</v>
      </c>
      <c r="N32" s="150">
        <v>0</v>
      </c>
      <c r="O32" s="150">
        <f>ROUND(E32*N32,2)</f>
        <v>0</v>
      </c>
      <c r="P32" s="150">
        <v>0</v>
      </c>
      <c r="Q32" s="150">
        <f>ROUND(E32*P32,2)</f>
        <v>0</v>
      </c>
      <c r="R32" s="152"/>
      <c r="S32" s="152" t="s">
        <v>1456</v>
      </c>
      <c r="T32" s="153" t="s">
        <v>1457</v>
      </c>
      <c r="U32" s="135">
        <v>0</v>
      </c>
      <c r="V32" s="135">
        <f>ROUND(E32*U32,2)</f>
        <v>0</v>
      </c>
      <c r="W32" s="135"/>
      <c r="X32" s="135" t="s">
        <v>1458</v>
      </c>
      <c r="Y32" s="135" t="s">
        <v>1459</v>
      </c>
      <c r="Z32" s="125"/>
      <c r="AA32" s="125"/>
      <c r="AB32" s="125"/>
      <c r="AC32" s="125"/>
      <c r="AD32" s="125"/>
      <c r="AE32" s="125"/>
      <c r="AF32" s="125"/>
      <c r="AG32" s="125" t="s">
        <v>1460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ht="33.75" outlineLevel="2" x14ac:dyDescent="0.2">
      <c r="A33" s="132"/>
      <c r="B33" s="133"/>
      <c r="C33" s="269" t="s">
        <v>1553</v>
      </c>
      <c r="D33" s="270"/>
      <c r="E33" s="270"/>
      <c r="F33" s="270"/>
      <c r="G33" s="270"/>
      <c r="H33" s="135"/>
      <c r="I33" s="135"/>
      <c r="J33" s="135"/>
      <c r="K33" s="135"/>
      <c r="L33" s="135"/>
      <c r="M33" s="135"/>
      <c r="N33" s="134"/>
      <c r="O33" s="134"/>
      <c r="P33" s="134"/>
      <c r="Q33" s="134"/>
      <c r="R33" s="135"/>
      <c r="S33" s="135"/>
      <c r="T33" s="135"/>
      <c r="U33" s="135"/>
      <c r="V33" s="135"/>
      <c r="W33" s="135"/>
      <c r="X33" s="135"/>
      <c r="Y33" s="135"/>
      <c r="Z33" s="125"/>
      <c r="AA33" s="125"/>
      <c r="AB33" s="125"/>
      <c r="AC33" s="125"/>
      <c r="AD33" s="125"/>
      <c r="AE33" s="125"/>
      <c r="AF33" s="125"/>
      <c r="AG33" s="125" t="s">
        <v>1462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54" t="str">
        <f>C33</f>
        <v>Včetně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3" s="125"/>
      <c r="BC33" s="125"/>
      <c r="BD33" s="125"/>
      <c r="BE33" s="125"/>
      <c r="BF33" s="125"/>
      <c r="BG33" s="125"/>
      <c r="BH33" s="125"/>
    </row>
    <row r="34" spans="1:60" ht="22.5" outlineLevel="1" x14ac:dyDescent="0.2">
      <c r="A34" s="155">
        <v>14</v>
      </c>
      <c r="B34" s="156" t="s">
        <v>1554</v>
      </c>
      <c r="C34" s="164" t="s">
        <v>1555</v>
      </c>
      <c r="D34" s="157" t="s">
        <v>1455</v>
      </c>
      <c r="E34" s="158">
        <v>1</v>
      </c>
      <c r="F34" s="159"/>
      <c r="G34" s="160">
        <f>ROUND(E34*F34,2)</f>
        <v>0</v>
      </c>
      <c r="H34" s="159">
        <v>0</v>
      </c>
      <c r="I34" s="160">
        <f>ROUND(E34*H34,2)</f>
        <v>0</v>
      </c>
      <c r="J34" s="159">
        <v>30000</v>
      </c>
      <c r="K34" s="160">
        <f>ROUND(E34*J34,2)</f>
        <v>30000</v>
      </c>
      <c r="L34" s="160">
        <v>21</v>
      </c>
      <c r="M34" s="160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60"/>
      <c r="S34" s="160" t="s">
        <v>1456</v>
      </c>
      <c r="T34" s="161" t="s">
        <v>1457</v>
      </c>
      <c r="U34" s="135">
        <v>0</v>
      </c>
      <c r="V34" s="135">
        <f>ROUND(E34*U34,2)</f>
        <v>0</v>
      </c>
      <c r="W34" s="135"/>
      <c r="X34" s="135" t="s">
        <v>1458</v>
      </c>
      <c r="Y34" s="135" t="s">
        <v>1459</v>
      </c>
      <c r="Z34" s="125"/>
      <c r="AA34" s="125"/>
      <c r="AB34" s="125"/>
      <c r="AC34" s="125"/>
      <c r="AD34" s="125"/>
      <c r="AE34" s="125"/>
      <c r="AF34" s="125"/>
      <c r="AG34" s="125" t="s">
        <v>1460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ht="22.5" outlineLevel="1" x14ac:dyDescent="0.2">
      <c r="A35" s="147">
        <v>15</v>
      </c>
      <c r="B35" s="148" t="s">
        <v>1556</v>
      </c>
      <c r="C35" s="163" t="s">
        <v>1557</v>
      </c>
      <c r="D35" s="149" t="s">
        <v>1455</v>
      </c>
      <c r="E35" s="150">
        <v>1</v>
      </c>
      <c r="F35" s="151"/>
      <c r="G35" s="152">
        <f>ROUND(E35*F35,2)</f>
        <v>0</v>
      </c>
      <c r="H35" s="151">
        <v>0</v>
      </c>
      <c r="I35" s="152">
        <f>ROUND(E35*H35,2)</f>
        <v>0</v>
      </c>
      <c r="J35" s="151">
        <v>22500</v>
      </c>
      <c r="K35" s="152">
        <f>ROUND(E35*J35,2)</f>
        <v>22500</v>
      </c>
      <c r="L35" s="152">
        <v>21</v>
      </c>
      <c r="M35" s="152">
        <f>G35*(1+L35/100)</f>
        <v>0</v>
      </c>
      <c r="N35" s="150">
        <v>0</v>
      </c>
      <c r="O35" s="150">
        <f>ROUND(E35*N35,2)</f>
        <v>0</v>
      </c>
      <c r="P35" s="150">
        <v>0</v>
      </c>
      <c r="Q35" s="150">
        <f>ROUND(E35*P35,2)</f>
        <v>0</v>
      </c>
      <c r="R35" s="152"/>
      <c r="S35" s="152" t="s">
        <v>1456</v>
      </c>
      <c r="T35" s="153" t="s">
        <v>1457</v>
      </c>
      <c r="U35" s="135">
        <v>0</v>
      </c>
      <c r="V35" s="135">
        <f>ROUND(E35*U35,2)</f>
        <v>0</v>
      </c>
      <c r="W35" s="135"/>
      <c r="X35" s="135" t="s">
        <v>1458</v>
      </c>
      <c r="Y35" s="135" t="s">
        <v>1459</v>
      </c>
      <c r="Z35" s="125"/>
      <c r="AA35" s="125"/>
      <c r="AB35" s="125"/>
      <c r="AC35" s="125"/>
      <c r="AD35" s="125"/>
      <c r="AE35" s="125"/>
      <c r="AF35" s="125"/>
      <c r="AG35" s="125" t="s">
        <v>1460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ht="45" outlineLevel="1" x14ac:dyDescent="0.2">
      <c r="A36" s="202">
        <v>16</v>
      </c>
      <c r="B36" s="148" t="s">
        <v>2159</v>
      </c>
      <c r="C36" s="163" t="s">
        <v>2160</v>
      </c>
      <c r="D36" s="149" t="s">
        <v>1672</v>
      </c>
      <c r="E36" s="150">
        <v>2</v>
      </c>
      <c r="F36" s="151"/>
      <c r="G36" s="152">
        <f>ROUND(E36*F36,2)</f>
        <v>0</v>
      </c>
      <c r="H36" s="151">
        <v>0</v>
      </c>
      <c r="I36" s="152">
        <f>ROUND(E36*H36,2)</f>
        <v>0</v>
      </c>
      <c r="J36" s="151">
        <v>22500</v>
      </c>
      <c r="K36" s="152">
        <f>ROUND(E36*J36,2)</f>
        <v>45000</v>
      </c>
      <c r="L36" s="152">
        <v>21</v>
      </c>
      <c r="M36" s="152">
        <f>G36*(1+L36/100)</f>
        <v>0</v>
      </c>
      <c r="N36" s="150">
        <v>0</v>
      </c>
      <c r="O36" s="150">
        <f>ROUND(E36*N36,2)</f>
        <v>0</v>
      </c>
      <c r="P36" s="150">
        <v>0</v>
      </c>
      <c r="Q36" s="150">
        <f>ROUND(E36*P36,2)</f>
        <v>0</v>
      </c>
      <c r="R36" s="152"/>
      <c r="S36" s="152" t="s">
        <v>1456</v>
      </c>
      <c r="T36" s="153" t="s">
        <v>1457</v>
      </c>
      <c r="U36" s="135"/>
      <c r="V36" s="135"/>
      <c r="W36" s="135"/>
      <c r="X36" s="135"/>
      <c r="Y36" s="13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32"/>
      <c r="B37" s="133"/>
      <c r="C37" s="269" t="s">
        <v>2161</v>
      </c>
      <c r="D37" s="270"/>
      <c r="E37" s="270"/>
      <c r="F37" s="270"/>
      <c r="G37" s="270"/>
      <c r="H37" s="201"/>
      <c r="I37" s="135"/>
      <c r="J37" s="201"/>
      <c r="K37" s="135"/>
      <c r="L37" s="135"/>
      <c r="M37" s="135"/>
      <c r="N37" s="134"/>
      <c r="O37" s="134"/>
      <c r="P37" s="134"/>
      <c r="Q37" s="134"/>
      <c r="R37" s="135"/>
      <c r="S37" s="135"/>
      <c r="T37" s="135"/>
      <c r="U37" s="135"/>
      <c r="V37" s="135"/>
      <c r="W37" s="135"/>
      <c r="X37" s="135"/>
      <c r="Y37" s="13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x14ac:dyDescent="0.2">
      <c r="A38" s="3"/>
      <c r="B38" s="4"/>
      <c r="C38" s="16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1437</v>
      </c>
    </row>
    <row r="39" spans="1:60" x14ac:dyDescent="0.2">
      <c r="A39" s="128"/>
      <c r="B39" s="129" t="s">
        <v>1263</v>
      </c>
      <c r="C39" s="166"/>
      <c r="D39" s="130"/>
      <c r="E39" s="131"/>
      <c r="F39" s="131"/>
      <c r="G39" s="146">
        <f>G8+G29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SUMIF(L7:L35,AE38,G7:G35)</f>
        <v>0</v>
      </c>
      <c r="AF39">
        <f>SUMIF(L7:L35,AF38,G7:G35)</f>
        <v>0</v>
      </c>
      <c r="AG39" t="s">
        <v>1558</v>
      </c>
    </row>
    <row r="40" spans="1:60" x14ac:dyDescent="0.2">
      <c r="A40" s="3"/>
      <c r="B40" s="4"/>
      <c r="C40" s="165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3"/>
      <c r="B41" s="4"/>
      <c r="C41" s="16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65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C43" s="167"/>
      <c r="D43" s="10"/>
      <c r="AG43" t="s">
        <v>1559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</sheetData>
  <sheetProtection formatRows="0"/>
  <mergeCells count="16">
    <mergeCell ref="A1:G1"/>
    <mergeCell ref="C2:G2"/>
    <mergeCell ref="C3:G3"/>
    <mergeCell ref="C4:G4"/>
    <mergeCell ref="C31:G31"/>
    <mergeCell ref="C24:G24"/>
    <mergeCell ref="C10:G10"/>
    <mergeCell ref="C37:G37"/>
    <mergeCell ref="C14:G14"/>
    <mergeCell ref="C16:G16"/>
    <mergeCell ref="C18:G18"/>
    <mergeCell ref="C33:G33"/>
    <mergeCell ref="C20:G20"/>
    <mergeCell ref="C22:G22"/>
    <mergeCell ref="C26:G26"/>
    <mergeCell ref="C27:G27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outlinePr summaryBelow="0"/>
  </sheetPr>
  <dimension ref="A1:BH4996"/>
  <sheetViews>
    <sheetView tabSelected="1" zoomScale="130" zoomScaleNormal="130" workbookViewId="0">
      <pane ySplit="7" topLeftCell="A497" activePane="bottomLeft" state="frozen"/>
      <selection pane="bottomLeft" activeCell="C501" sqref="C501:G501"/>
    </sheetView>
  </sheetViews>
  <sheetFormatPr defaultRowHeight="12.75" outlineLevelRow="3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1279</v>
      </c>
      <c r="C3" s="274" t="s">
        <v>1280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1279</v>
      </c>
      <c r="C4" s="277" t="s">
        <v>1280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1299</v>
      </c>
      <c r="C8" s="162" t="s">
        <v>1300</v>
      </c>
      <c r="D8" s="142"/>
      <c r="E8" s="143"/>
      <c r="F8" s="144"/>
      <c r="G8" s="144">
        <f>SUMIF(AG9:AG39,"&lt;&gt;NOR",G9:G39)</f>
        <v>0</v>
      </c>
      <c r="H8" s="144"/>
      <c r="I8" s="144">
        <f>SUM(I9:I39)</f>
        <v>178368.36</v>
      </c>
      <c r="J8" s="144"/>
      <c r="K8" s="144">
        <f>SUM(K9:K39)</f>
        <v>127784.18</v>
      </c>
      <c r="L8" s="144"/>
      <c r="M8" s="144">
        <f>SUM(M9:M39)</f>
        <v>0</v>
      </c>
      <c r="N8" s="143"/>
      <c r="O8" s="143">
        <f>SUM(O9:O39)</f>
        <v>0.12</v>
      </c>
      <c r="P8" s="143"/>
      <c r="Q8" s="143">
        <f>SUM(Q9:Q39)</f>
        <v>0</v>
      </c>
      <c r="R8" s="144"/>
      <c r="S8" s="144"/>
      <c r="T8" s="145"/>
      <c r="U8" s="139"/>
      <c r="V8" s="139">
        <f>SUM(V9:V39)</f>
        <v>0</v>
      </c>
      <c r="W8" s="139"/>
      <c r="X8" s="139"/>
      <c r="Y8" s="139"/>
      <c r="AG8" t="s">
        <v>1452</v>
      </c>
    </row>
    <row r="9" spans="1:60" outlineLevel="1" x14ac:dyDescent="0.2">
      <c r="A9" s="147">
        <v>1</v>
      </c>
      <c r="B9" s="148" t="s">
        <v>1560</v>
      </c>
      <c r="C9" s="163" t="s">
        <v>1615</v>
      </c>
      <c r="D9" s="149" t="s">
        <v>1616</v>
      </c>
      <c r="E9" s="150">
        <v>26.718699999999998</v>
      </c>
      <c r="F9" s="151"/>
      <c r="G9" s="152">
        <f>ROUND(E9*F9,2)</f>
        <v>0</v>
      </c>
      <c r="H9" s="151">
        <v>0</v>
      </c>
      <c r="I9" s="152">
        <f>ROUND(E9*H9,2)</f>
        <v>0</v>
      </c>
      <c r="J9" s="151">
        <v>112</v>
      </c>
      <c r="K9" s="152">
        <f>ROUND(E9*J9,2)</f>
        <v>2992.49</v>
      </c>
      <c r="L9" s="152">
        <v>21</v>
      </c>
      <c r="M9" s="152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2"/>
      <c r="S9" s="152" t="s">
        <v>1617</v>
      </c>
      <c r="T9" s="153" t="s">
        <v>1617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2" x14ac:dyDescent="0.2">
      <c r="A10" s="132"/>
      <c r="B10" s="133"/>
      <c r="C10" s="170" t="s">
        <v>1618</v>
      </c>
      <c r="D10" s="168"/>
      <c r="E10" s="169">
        <v>26.72</v>
      </c>
      <c r="F10" s="135"/>
      <c r="G10" s="135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1619</v>
      </c>
      <c r="AH10" s="125">
        <v>0</v>
      </c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outlineLevel="1" x14ac:dyDescent="0.2">
      <c r="A11" s="147">
        <v>2</v>
      </c>
      <c r="B11" s="148" t="s">
        <v>1620</v>
      </c>
      <c r="C11" s="163" t="s">
        <v>1621</v>
      </c>
      <c r="D11" s="149" t="s">
        <v>1616</v>
      </c>
      <c r="E11" s="150">
        <v>37.1083</v>
      </c>
      <c r="F11" s="151"/>
      <c r="G11" s="152">
        <f>ROUND(E11*F11,2)</f>
        <v>0</v>
      </c>
      <c r="H11" s="151">
        <v>0</v>
      </c>
      <c r="I11" s="152">
        <f>ROUND(E11*H11,2)</f>
        <v>0</v>
      </c>
      <c r="J11" s="151">
        <v>139.5</v>
      </c>
      <c r="K11" s="152">
        <f>ROUND(E11*J11,2)</f>
        <v>5176.6099999999997</v>
      </c>
      <c r="L11" s="152">
        <v>21</v>
      </c>
      <c r="M11" s="152">
        <f>G11*(1+L11/100)</f>
        <v>0</v>
      </c>
      <c r="N11" s="150">
        <v>0</v>
      </c>
      <c r="O11" s="150">
        <f>ROUND(E11*N11,2)</f>
        <v>0</v>
      </c>
      <c r="P11" s="150">
        <v>0</v>
      </c>
      <c r="Q11" s="150">
        <f>ROUND(E11*P11,2)</f>
        <v>0</v>
      </c>
      <c r="R11" s="152"/>
      <c r="S11" s="152" t="s">
        <v>1617</v>
      </c>
      <c r="T11" s="153" t="s">
        <v>1617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ht="22.5" outlineLevel="2" x14ac:dyDescent="0.2">
      <c r="A12" s="132"/>
      <c r="B12" s="133"/>
      <c r="C12" s="170" t="s">
        <v>1622</v>
      </c>
      <c r="D12" s="168"/>
      <c r="E12" s="169">
        <v>30.71</v>
      </c>
      <c r="F12" s="135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5"/>
      <c r="S12" s="135"/>
      <c r="T12" s="135"/>
      <c r="U12" s="135"/>
      <c r="V12" s="135"/>
      <c r="W12" s="135"/>
      <c r="X12" s="135"/>
      <c r="Y12" s="135"/>
      <c r="Z12" s="125"/>
      <c r="AA12" s="125"/>
      <c r="AB12" s="125"/>
      <c r="AC12" s="125"/>
      <c r="AD12" s="125"/>
      <c r="AE12" s="125"/>
      <c r="AF12" s="125"/>
      <c r="AG12" s="125" t="s">
        <v>1619</v>
      </c>
      <c r="AH12" s="125">
        <v>0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ht="33.75" outlineLevel="3" x14ac:dyDescent="0.2">
      <c r="A13" s="132"/>
      <c r="B13" s="133"/>
      <c r="C13" s="170" t="s">
        <v>1623</v>
      </c>
      <c r="D13" s="168"/>
      <c r="E13" s="169">
        <v>6.4</v>
      </c>
      <c r="F13" s="135"/>
      <c r="G13" s="135"/>
      <c r="H13" s="135"/>
      <c r="I13" s="135"/>
      <c r="J13" s="135"/>
      <c r="K13" s="135"/>
      <c r="L13" s="135"/>
      <c r="M13" s="135"/>
      <c r="N13" s="134"/>
      <c r="O13" s="134"/>
      <c r="P13" s="134"/>
      <c r="Q13" s="134"/>
      <c r="R13" s="135"/>
      <c r="S13" s="135"/>
      <c r="T13" s="135"/>
      <c r="U13" s="135"/>
      <c r="V13" s="135"/>
      <c r="W13" s="135"/>
      <c r="X13" s="135"/>
      <c r="Y13" s="135"/>
      <c r="Z13" s="125"/>
      <c r="AA13" s="125"/>
      <c r="AB13" s="125"/>
      <c r="AC13" s="125"/>
      <c r="AD13" s="125"/>
      <c r="AE13" s="125"/>
      <c r="AF13" s="125"/>
      <c r="AG13" s="125" t="s">
        <v>1619</v>
      </c>
      <c r="AH13" s="125">
        <v>0</v>
      </c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outlineLevel="1" x14ac:dyDescent="0.2">
      <c r="A14" s="147">
        <v>3</v>
      </c>
      <c r="B14" s="148" t="s">
        <v>1624</v>
      </c>
      <c r="C14" s="163" t="s">
        <v>1625</v>
      </c>
      <c r="D14" s="149" t="s">
        <v>1616</v>
      </c>
      <c r="E14" s="150">
        <v>45.443100000000001</v>
      </c>
      <c r="F14" s="151"/>
      <c r="G14" s="152">
        <f>ROUND(E14*F14,2)</f>
        <v>0</v>
      </c>
      <c r="H14" s="151">
        <v>0</v>
      </c>
      <c r="I14" s="152">
        <f>ROUND(E14*H14,2)</f>
        <v>0</v>
      </c>
      <c r="J14" s="151">
        <v>575</v>
      </c>
      <c r="K14" s="152">
        <f>ROUND(E14*J14,2)</f>
        <v>26129.78</v>
      </c>
      <c r="L14" s="152">
        <v>21</v>
      </c>
      <c r="M14" s="152">
        <f>G14*(1+L14/100)</f>
        <v>0</v>
      </c>
      <c r="N14" s="150">
        <v>0</v>
      </c>
      <c r="O14" s="150">
        <f>ROUND(E14*N14,2)</f>
        <v>0</v>
      </c>
      <c r="P14" s="150">
        <v>0</v>
      </c>
      <c r="Q14" s="150">
        <f>ROUND(E14*P14,2)</f>
        <v>0</v>
      </c>
      <c r="R14" s="152"/>
      <c r="S14" s="152" t="s">
        <v>1617</v>
      </c>
      <c r="T14" s="153" t="s">
        <v>1617</v>
      </c>
      <c r="U14" s="135">
        <v>0</v>
      </c>
      <c r="V14" s="135">
        <f>ROUND(E14*U14,2)</f>
        <v>0</v>
      </c>
      <c r="W14" s="135"/>
      <c r="X14" s="135" t="s">
        <v>1458</v>
      </c>
      <c r="Y14" s="135" t="s">
        <v>1459</v>
      </c>
      <c r="Z14" s="125"/>
      <c r="AA14" s="125"/>
      <c r="AB14" s="125"/>
      <c r="AC14" s="125"/>
      <c r="AD14" s="125"/>
      <c r="AE14" s="125"/>
      <c r="AF14" s="125"/>
      <c r="AG14" s="125" t="s">
        <v>1460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ht="56.25" outlineLevel="2" x14ac:dyDescent="0.2">
      <c r="A15" s="132"/>
      <c r="B15" s="133"/>
      <c r="C15" s="269" t="s">
        <v>1626</v>
      </c>
      <c r="D15" s="270"/>
      <c r="E15" s="270"/>
      <c r="F15" s="270"/>
      <c r="G15" s="270"/>
      <c r="H15" s="135"/>
      <c r="I15" s="135"/>
      <c r="J15" s="135"/>
      <c r="K15" s="135"/>
      <c r="L15" s="135"/>
      <c r="M15" s="135"/>
      <c r="N15" s="134"/>
      <c r="O15" s="134"/>
      <c r="P15" s="134"/>
      <c r="Q15" s="134"/>
      <c r="R15" s="135"/>
      <c r="S15" s="135"/>
      <c r="T15" s="135"/>
      <c r="U15" s="135"/>
      <c r="V15" s="135"/>
      <c r="W15" s="135"/>
      <c r="X15" s="135"/>
      <c r="Y15" s="135"/>
      <c r="Z15" s="125"/>
      <c r="AA15" s="125"/>
      <c r="AB15" s="125"/>
      <c r="AC15" s="125"/>
      <c r="AD15" s="125"/>
      <c r="AE15" s="125"/>
      <c r="AF15" s="125"/>
      <c r="AG15" s="125" t="s">
        <v>1462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54" t="str">
        <f>C15</f>
        <v>Položka obsahuje hloubení rýh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v>
      </c>
      <c r="BB15" s="125"/>
      <c r="BC15" s="125"/>
      <c r="BD15" s="125"/>
      <c r="BE15" s="125"/>
      <c r="BF15" s="125"/>
      <c r="BG15" s="125"/>
      <c r="BH15" s="125"/>
    </row>
    <row r="16" spans="1:60" ht="22.5" outlineLevel="2" x14ac:dyDescent="0.2">
      <c r="A16" s="132"/>
      <c r="B16" s="133"/>
      <c r="C16" s="170" t="s">
        <v>1627</v>
      </c>
      <c r="D16" s="168"/>
      <c r="E16" s="169">
        <v>31.02</v>
      </c>
      <c r="F16" s="135"/>
      <c r="G16" s="135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1619</v>
      </c>
      <c r="AH16" s="125">
        <v>0</v>
      </c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ht="33.75" outlineLevel="3" x14ac:dyDescent="0.2">
      <c r="A17" s="132"/>
      <c r="B17" s="133"/>
      <c r="C17" s="170" t="s">
        <v>1628</v>
      </c>
      <c r="D17" s="168"/>
      <c r="E17" s="169">
        <v>14.43</v>
      </c>
      <c r="F17" s="135"/>
      <c r="G17" s="135"/>
      <c r="H17" s="135"/>
      <c r="I17" s="135"/>
      <c r="J17" s="135"/>
      <c r="K17" s="135"/>
      <c r="L17" s="135"/>
      <c r="M17" s="135"/>
      <c r="N17" s="134"/>
      <c r="O17" s="134"/>
      <c r="P17" s="134"/>
      <c r="Q17" s="134"/>
      <c r="R17" s="135"/>
      <c r="S17" s="135"/>
      <c r="T17" s="135"/>
      <c r="U17" s="135"/>
      <c r="V17" s="135"/>
      <c r="W17" s="135"/>
      <c r="X17" s="135"/>
      <c r="Y17" s="135"/>
      <c r="Z17" s="125"/>
      <c r="AA17" s="125"/>
      <c r="AB17" s="125"/>
      <c r="AC17" s="125"/>
      <c r="AD17" s="125"/>
      <c r="AE17" s="125"/>
      <c r="AF17" s="125"/>
      <c r="AG17" s="125" t="s">
        <v>1619</v>
      </c>
      <c r="AH17" s="125">
        <v>0</v>
      </c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outlineLevel="1" x14ac:dyDescent="0.2">
      <c r="A18" s="147">
        <v>4</v>
      </c>
      <c r="B18" s="148" t="s">
        <v>1629</v>
      </c>
      <c r="C18" s="163" t="s">
        <v>1630</v>
      </c>
      <c r="D18" s="149" t="s">
        <v>1616</v>
      </c>
      <c r="E18" s="150">
        <v>22.721599999999999</v>
      </c>
      <c r="F18" s="151"/>
      <c r="G18" s="152">
        <f>ROUND(E18*F18,2)</f>
        <v>0</v>
      </c>
      <c r="H18" s="151">
        <v>0</v>
      </c>
      <c r="I18" s="152">
        <f>ROUND(E18*H18,2)</f>
        <v>0</v>
      </c>
      <c r="J18" s="151">
        <v>192</v>
      </c>
      <c r="K18" s="152">
        <f>ROUND(E18*J18,2)</f>
        <v>4362.55</v>
      </c>
      <c r="L18" s="152">
        <v>21</v>
      </c>
      <c r="M18" s="152">
        <f>G18*(1+L18/100)</f>
        <v>0</v>
      </c>
      <c r="N18" s="150">
        <v>0</v>
      </c>
      <c r="O18" s="150">
        <f>ROUND(E18*N18,2)</f>
        <v>0</v>
      </c>
      <c r="P18" s="150">
        <v>0</v>
      </c>
      <c r="Q18" s="150">
        <f>ROUND(E18*P18,2)</f>
        <v>0</v>
      </c>
      <c r="R18" s="152"/>
      <c r="S18" s="152" t="s">
        <v>1617</v>
      </c>
      <c r="T18" s="153" t="s">
        <v>1617</v>
      </c>
      <c r="U18" s="135">
        <v>0</v>
      </c>
      <c r="V18" s="135">
        <f>ROUND(E18*U18,2)</f>
        <v>0</v>
      </c>
      <c r="W18" s="135"/>
      <c r="X18" s="135" t="s">
        <v>1458</v>
      </c>
      <c r="Y18" s="135" t="s">
        <v>1459</v>
      </c>
      <c r="Z18" s="125"/>
      <c r="AA18" s="125"/>
      <c r="AB18" s="125"/>
      <c r="AC18" s="125"/>
      <c r="AD18" s="125"/>
      <c r="AE18" s="125"/>
      <c r="AF18" s="125"/>
      <c r="AG18" s="125" t="s">
        <v>1460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</row>
    <row r="19" spans="1:60" outlineLevel="2" x14ac:dyDescent="0.2">
      <c r="A19" s="132"/>
      <c r="B19" s="133"/>
      <c r="C19" s="170" t="s">
        <v>1631</v>
      </c>
      <c r="D19" s="168"/>
      <c r="E19" s="169">
        <v>22.72</v>
      </c>
      <c r="F19" s="135"/>
      <c r="G19" s="135"/>
      <c r="H19" s="135"/>
      <c r="I19" s="135"/>
      <c r="J19" s="135"/>
      <c r="K19" s="135"/>
      <c r="L19" s="135"/>
      <c r="M19" s="135"/>
      <c r="N19" s="134"/>
      <c r="O19" s="134"/>
      <c r="P19" s="134"/>
      <c r="Q19" s="134"/>
      <c r="R19" s="135"/>
      <c r="S19" s="135"/>
      <c r="T19" s="135"/>
      <c r="U19" s="135"/>
      <c r="V19" s="135"/>
      <c r="W19" s="135"/>
      <c r="X19" s="135"/>
      <c r="Y19" s="135"/>
      <c r="Z19" s="125"/>
      <c r="AA19" s="125"/>
      <c r="AB19" s="125"/>
      <c r="AC19" s="125"/>
      <c r="AD19" s="125"/>
      <c r="AE19" s="125"/>
      <c r="AF19" s="125"/>
      <c r="AG19" s="125" t="s">
        <v>1619</v>
      </c>
      <c r="AH19" s="125">
        <v>0</v>
      </c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outlineLevel="1" x14ac:dyDescent="0.2">
      <c r="A20" s="147">
        <v>5</v>
      </c>
      <c r="B20" s="148" t="s">
        <v>1632</v>
      </c>
      <c r="C20" s="163" t="s">
        <v>1633</v>
      </c>
      <c r="D20" s="149" t="s">
        <v>1616</v>
      </c>
      <c r="E20" s="150">
        <v>10.816000000000001</v>
      </c>
      <c r="F20" s="151"/>
      <c r="G20" s="152">
        <f>ROUND(E20*F20,2)</f>
        <v>0</v>
      </c>
      <c r="H20" s="151">
        <v>0</v>
      </c>
      <c r="I20" s="152">
        <f>ROUND(E20*H20,2)</f>
        <v>0</v>
      </c>
      <c r="J20" s="151">
        <v>1629</v>
      </c>
      <c r="K20" s="152">
        <f>ROUND(E20*J20,2)</f>
        <v>17619.259999999998</v>
      </c>
      <c r="L20" s="152">
        <v>21</v>
      </c>
      <c r="M20" s="152">
        <f>G20*(1+L20/100)</f>
        <v>0</v>
      </c>
      <c r="N20" s="150">
        <v>0</v>
      </c>
      <c r="O20" s="150">
        <f>ROUND(E20*N20,2)</f>
        <v>0</v>
      </c>
      <c r="P20" s="150">
        <v>0</v>
      </c>
      <c r="Q20" s="150">
        <f>ROUND(E20*P20,2)</f>
        <v>0</v>
      </c>
      <c r="R20" s="152"/>
      <c r="S20" s="152" t="s">
        <v>1617</v>
      </c>
      <c r="T20" s="153" t="s">
        <v>1617</v>
      </c>
      <c r="U20" s="135">
        <v>0</v>
      </c>
      <c r="V20" s="135">
        <f>ROUND(E20*U20,2)</f>
        <v>0</v>
      </c>
      <c r="W20" s="135"/>
      <c r="X20" s="135" t="s">
        <v>1458</v>
      </c>
      <c r="Y20" s="135" t="s">
        <v>1459</v>
      </c>
      <c r="Z20" s="125"/>
      <c r="AA20" s="125"/>
      <c r="AB20" s="125"/>
      <c r="AC20" s="125"/>
      <c r="AD20" s="125"/>
      <c r="AE20" s="125"/>
      <c r="AF20" s="125"/>
      <c r="AG20" s="125" t="s">
        <v>1460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ht="22.5" outlineLevel="2" x14ac:dyDescent="0.2">
      <c r="A21" s="132"/>
      <c r="B21" s="133"/>
      <c r="C21" s="269" t="s">
        <v>1634</v>
      </c>
      <c r="D21" s="270"/>
      <c r="E21" s="270"/>
      <c r="F21" s="270"/>
      <c r="G21" s="270"/>
      <c r="H21" s="135"/>
      <c r="I21" s="135"/>
      <c r="J21" s="135"/>
      <c r="K21" s="135"/>
      <c r="L21" s="135"/>
      <c r="M21" s="135"/>
      <c r="N21" s="134"/>
      <c r="O21" s="134"/>
      <c r="P21" s="134"/>
      <c r="Q21" s="134"/>
      <c r="R21" s="135"/>
      <c r="S21" s="135"/>
      <c r="T21" s="135"/>
      <c r="U21" s="135"/>
      <c r="V21" s="135"/>
      <c r="W21" s="135"/>
      <c r="X21" s="135"/>
      <c r="Y21" s="135"/>
      <c r="Z21" s="125"/>
      <c r="AA21" s="125"/>
      <c r="AB21" s="125"/>
      <c r="AC21" s="125"/>
      <c r="AD21" s="125"/>
      <c r="AE21" s="125"/>
      <c r="AF21" s="125"/>
      <c r="AG21" s="125" t="s">
        <v>1462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54" t="str">
        <f>C21</f>
        <v>V položce jsou zakalkulovány i náklady na svislé přemístění výkopku a urovnání dna do předepsaného profilu a spádu.</v>
      </c>
      <c r="BB21" s="125"/>
      <c r="BC21" s="125"/>
      <c r="BD21" s="125"/>
      <c r="BE21" s="125"/>
      <c r="BF21" s="125"/>
      <c r="BG21" s="125"/>
      <c r="BH21" s="125"/>
    </row>
    <row r="22" spans="1:60" ht="22.5" outlineLevel="2" x14ac:dyDescent="0.2">
      <c r="A22" s="132"/>
      <c r="B22" s="133"/>
      <c r="C22" s="170" t="s">
        <v>1635</v>
      </c>
      <c r="D22" s="168"/>
      <c r="E22" s="169">
        <v>10.82</v>
      </c>
      <c r="F22" s="135"/>
      <c r="G22" s="135"/>
      <c r="H22" s="135"/>
      <c r="I22" s="135"/>
      <c r="J22" s="135"/>
      <c r="K22" s="135"/>
      <c r="L22" s="135"/>
      <c r="M22" s="135"/>
      <c r="N22" s="134"/>
      <c r="O22" s="134"/>
      <c r="P22" s="134"/>
      <c r="Q22" s="134"/>
      <c r="R22" s="135"/>
      <c r="S22" s="135"/>
      <c r="T22" s="135"/>
      <c r="U22" s="135"/>
      <c r="V22" s="135"/>
      <c r="W22" s="135"/>
      <c r="X22" s="135"/>
      <c r="Y22" s="135"/>
      <c r="Z22" s="125"/>
      <c r="AA22" s="125"/>
      <c r="AB22" s="125"/>
      <c r="AC22" s="125"/>
      <c r="AD22" s="125"/>
      <c r="AE22" s="125"/>
      <c r="AF22" s="125"/>
      <c r="AG22" s="125" t="s">
        <v>1619</v>
      </c>
      <c r="AH22" s="125">
        <v>0</v>
      </c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outlineLevel="1" x14ac:dyDescent="0.2">
      <c r="A23" s="147">
        <v>6</v>
      </c>
      <c r="B23" s="148" t="s">
        <v>1636</v>
      </c>
      <c r="C23" s="163" t="s">
        <v>1637</v>
      </c>
      <c r="D23" s="149" t="s">
        <v>1616</v>
      </c>
      <c r="E23" s="150">
        <v>5.4080000000000004</v>
      </c>
      <c r="F23" s="151"/>
      <c r="G23" s="152">
        <f>ROUND(E23*F23,2)</f>
        <v>0</v>
      </c>
      <c r="H23" s="151">
        <v>0</v>
      </c>
      <c r="I23" s="152">
        <f>ROUND(E23*H23,2)</f>
        <v>0</v>
      </c>
      <c r="J23" s="151">
        <v>232.5</v>
      </c>
      <c r="K23" s="152">
        <f>ROUND(E23*J23,2)</f>
        <v>1257.3599999999999</v>
      </c>
      <c r="L23" s="152">
        <v>21</v>
      </c>
      <c r="M23" s="152">
        <f>G23*(1+L23/100)</f>
        <v>0</v>
      </c>
      <c r="N23" s="150">
        <v>0</v>
      </c>
      <c r="O23" s="150">
        <f>ROUND(E23*N23,2)</f>
        <v>0</v>
      </c>
      <c r="P23" s="150">
        <v>0</v>
      </c>
      <c r="Q23" s="150">
        <f>ROUND(E23*P23,2)</f>
        <v>0</v>
      </c>
      <c r="R23" s="152"/>
      <c r="S23" s="152" t="s">
        <v>1617</v>
      </c>
      <c r="T23" s="153" t="s">
        <v>1617</v>
      </c>
      <c r="U23" s="135">
        <v>0</v>
      </c>
      <c r="V23" s="135">
        <f>ROUND(E23*U23,2)</f>
        <v>0</v>
      </c>
      <c r="W23" s="135"/>
      <c r="X23" s="135" t="s">
        <v>1458</v>
      </c>
      <c r="Y23" s="135" t="s">
        <v>1459</v>
      </c>
      <c r="Z23" s="125"/>
      <c r="AA23" s="125"/>
      <c r="AB23" s="125"/>
      <c r="AC23" s="125"/>
      <c r="AD23" s="125"/>
      <c r="AE23" s="125"/>
      <c r="AF23" s="125"/>
      <c r="AG23" s="125" t="s">
        <v>1460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outlineLevel="2" x14ac:dyDescent="0.2">
      <c r="A24" s="132"/>
      <c r="B24" s="133"/>
      <c r="C24" s="170" t="s">
        <v>1638</v>
      </c>
      <c r="D24" s="168"/>
      <c r="E24" s="169">
        <v>5.41</v>
      </c>
      <c r="F24" s="135"/>
      <c r="G24" s="135"/>
      <c r="H24" s="135"/>
      <c r="I24" s="135"/>
      <c r="J24" s="135"/>
      <c r="K24" s="135"/>
      <c r="L24" s="135"/>
      <c r="M24" s="135"/>
      <c r="N24" s="134"/>
      <c r="O24" s="134"/>
      <c r="P24" s="134"/>
      <c r="Q24" s="134"/>
      <c r="R24" s="135"/>
      <c r="S24" s="135"/>
      <c r="T24" s="135"/>
      <c r="U24" s="135"/>
      <c r="V24" s="135"/>
      <c r="W24" s="135"/>
      <c r="X24" s="135"/>
      <c r="Y24" s="135"/>
      <c r="Z24" s="125"/>
      <c r="AA24" s="125"/>
      <c r="AB24" s="125"/>
      <c r="AC24" s="125"/>
      <c r="AD24" s="125"/>
      <c r="AE24" s="125"/>
      <c r="AF24" s="125"/>
      <c r="AG24" s="125" t="s">
        <v>1619</v>
      </c>
      <c r="AH24" s="125">
        <v>0</v>
      </c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ht="22.5" outlineLevel="1" x14ac:dyDescent="0.2">
      <c r="A25" s="147">
        <v>7</v>
      </c>
      <c r="B25" s="148" t="s">
        <v>1639</v>
      </c>
      <c r="C25" s="163" t="s">
        <v>1640</v>
      </c>
      <c r="D25" s="149" t="s">
        <v>1641</v>
      </c>
      <c r="E25" s="150">
        <v>121.5</v>
      </c>
      <c r="F25" s="151"/>
      <c r="G25" s="152">
        <f>ROUND(E25*F25,2)</f>
        <v>0</v>
      </c>
      <c r="H25" s="151">
        <v>1.04</v>
      </c>
      <c r="I25" s="152">
        <f>ROUND(E25*H25,2)</f>
        <v>126.36</v>
      </c>
      <c r="J25" s="151">
        <v>65.959999999999994</v>
      </c>
      <c r="K25" s="152">
        <f>ROUND(E25*J25,2)</f>
        <v>8014.14</v>
      </c>
      <c r="L25" s="152">
        <v>21</v>
      </c>
      <c r="M25" s="152">
        <f>G25*(1+L25/100)</f>
        <v>0</v>
      </c>
      <c r="N25" s="150">
        <v>0</v>
      </c>
      <c r="O25" s="150">
        <f>ROUND(E25*N25,2)</f>
        <v>0</v>
      </c>
      <c r="P25" s="150">
        <v>0</v>
      </c>
      <c r="Q25" s="150">
        <f>ROUND(E25*P25,2)</f>
        <v>0</v>
      </c>
      <c r="R25" s="152"/>
      <c r="S25" s="152" t="s">
        <v>1617</v>
      </c>
      <c r="T25" s="153" t="s">
        <v>1617</v>
      </c>
      <c r="U25" s="135">
        <v>0</v>
      </c>
      <c r="V25" s="135">
        <f>ROUND(E25*U25,2)</f>
        <v>0</v>
      </c>
      <c r="W25" s="135"/>
      <c r="X25" s="135" t="s">
        <v>1458</v>
      </c>
      <c r="Y25" s="135" t="s">
        <v>1459</v>
      </c>
      <c r="Z25" s="125"/>
      <c r="AA25" s="125"/>
      <c r="AB25" s="125"/>
      <c r="AC25" s="125"/>
      <c r="AD25" s="125"/>
      <c r="AE25" s="125"/>
      <c r="AF25" s="125"/>
      <c r="AG25" s="125" t="s">
        <v>1460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outlineLevel="2" x14ac:dyDescent="0.2">
      <c r="A26" s="132"/>
      <c r="B26" s="133"/>
      <c r="C26" s="269" t="s">
        <v>1642</v>
      </c>
      <c r="D26" s="270"/>
      <c r="E26" s="270"/>
      <c r="F26" s="270"/>
      <c r="G26" s="270"/>
      <c r="H26" s="135"/>
      <c r="I26" s="135"/>
      <c r="J26" s="135"/>
      <c r="K26" s="135"/>
      <c r="L26" s="135"/>
      <c r="M26" s="135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  <c r="Z26" s="125"/>
      <c r="AA26" s="125"/>
      <c r="AB26" s="125"/>
      <c r="AC26" s="125"/>
      <c r="AD26" s="125"/>
      <c r="AE26" s="125"/>
      <c r="AF26" s="125"/>
      <c r="AG26" s="125" t="s">
        <v>1462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outlineLevel="3" x14ac:dyDescent="0.2">
      <c r="A27" s="132"/>
      <c r="B27" s="133"/>
      <c r="C27" s="271" t="s">
        <v>1643</v>
      </c>
      <c r="D27" s="272"/>
      <c r="E27" s="272"/>
      <c r="F27" s="272"/>
      <c r="G27" s="272"/>
      <c r="H27" s="135"/>
      <c r="I27" s="135"/>
      <c r="J27" s="135"/>
      <c r="K27" s="135"/>
      <c r="L27" s="135"/>
      <c r="M27" s="135"/>
      <c r="N27" s="134"/>
      <c r="O27" s="134"/>
      <c r="P27" s="134"/>
      <c r="Q27" s="134"/>
      <c r="R27" s="135"/>
      <c r="S27" s="135"/>
      <c r="T27" s="135"/>
      <c r="U27" s="135"/>
      <c r="V27" s="135"/>
      <c r="W27" s="135"/>
      <c r="X27" s="135"/>
      <c r="Y27" s="135"/>
      <c r="Z27" s="125"/>
      <c r="AA27" s="125"/>
      <c r="AB27" s="125"/>
      <c r="AC27" s="125"/>
      <c r="AD27" s="125"/>
      <c r="AE27" s="125"/>
      <c r="AF27" s="125"/>
      <c r="AG27" s="125" t="s">
        <v>1462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3" x14ac:dyDescent="0.2">
      <c r="A28" s="132"/>
      <c r="B28" s="133"/>
      <c r="C28" s="271" t="s">
        <v>1644</v>
      </c>
      <c r="D28" s="272"/>
      <c r="E28" s="272"/>
      <c r="F28" s="272"/>
      <c r="G28" s="272"/>
      <c r="H28" s="135"/>
      <c r="I28" s="135"/>
      <c r="J28" s="135"/>
      <c r="K28" s="135"/>
      <c r="L28" s="135"/>
      <c r="M28" s="135"/>
      <c r="N28" s="134"/>
      <c r="O28" s="134"/>
      <c r="P28" s="134"/>
      <c r="Q28" s="134"/>
      <c r="R28" s="135"/>
      <c r="S28" s="135"/>
      <c r="T28" s="135"/>
      <c r="U28" s="135"/>
      <c r="V28" s="135"/>
      <c r="W28" s="135"/>
      <c r="X28" s="135"/>
      <c r="Y28" s="135"/>
      <c r="Z28" s="125"/>
      <c r="AA28" s="125"/>
      <c r="AB28" s="125"/>
      <c r="AC28" s="125"/>
      <c r="AD28" s="125"/>
      <c r="AE28" s="125"/>
      <c r="AF28" s="125"/>
      <c r="AG28" s="125" t="s">
        <v>1462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2" x14ac:dyDescent="0.2">
      <c r="A29" s="132"/>
      <c r="B29" s="133"/>
      <c r="C29" s="170" t="s">
        <v>1645</v>
      </c>
      <c r="D29" s="168"/>
      <c r="E29" s="169">
        <v>30.5</v>
      </c>
      <c r="F29" s="135"/>
      <c r="G29" s="135"/>
      <c r="H29" s="135"/>
      <c r="I29" s="135"/>
      <c r="J29" s="135"/>
      <c r="K29" s="135"/>
      <c r="L29" s="135"/>
      <c r="M29" s="135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25"/>
      <c r="AA29" s="125"/>
      <c r="AB29" s="125"/>
      <c r="AC29" s="125"/>
      <c r="AD29" s="125"/>
      <c r="AE29" s="125"/>
      <c r="AF29" s="125"/>
      <c r="AG29" s="125" t="s">
        <v>1619</v>
      </c>
      <c r="AH29" s="125">
        <v>0</v>
      </c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outlineLevel="3" x14ac:dyDescent="0.2">
      <c r="A30" s="132"/>
      <c r="B30" s="133"/>
      <c r="C30" s="170" t="s">
        <v>1646</v>
      </c>
      <c r="D30" s="168"/>
      <c r="E30" s="169">
        <v>91</v>
      </c>
      <c r="F30" s="135"/>
      <c r="G30" s="135"/>
      <c r="H30" s="135"/>
      <c r="I30" s="135"/>
      <c r="J30" s="135"/>
      <c r="K30" s="135"/>
      <c r="L30" s="135"/>
      <c r="M30" s="135"/>
      <c r="N30" s="134"/>
      <c r="O30" s="134"/>
      <c r="P30" s="134"/>
      <c r="Q30" s="134"/>
      <c r="R30" s="135"/>
      <c r="S30" s="135"/>
      <c r="T30" s="135"/>
      <c r="U30" s="135"/>
      <c r="V30" s="135"/>
      <c r="W30" s="135"/>
      <c r="X30" s="135"/>
      <c r="Y30" s="135"/>
      <c r="Z30" s="125"/>
      <c r="AA30" s="125"/>
      <c r="AB30" s="125"/>
      <c r="AC30" s="125"/>
      <c r="AD30" s="125"/>
      <c r="AE30" s="125"/>
      <c r="AF30" s="125"/>
      <c r="AG30" s="125" t="s">
        <v>1619</v>
      </c>
      <c r="AH30" s="125">
        <v>0</v>
      </c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1" x14ac:dyDescent="0.2">
      <c r="A31" s="147">
        <v>8</v>
      </c>
      <c r="B31" s="148" t="s">
        <v>1647</v>
      </c>
      <c r="C31" s="163" t="s">
        <v>1648</v>
      </c>
      <c r="D31" s="149" t="s">
        <v>1641</v>
      </c>
      <c r="E31" s="150">
        <v>165.495</v>
      </c>
      <c r="F31" s="151"/>
      <c r="G31" s="152">
        <f>ROUND(E31*F31,2)</f>
        <v>0</v>
      </c>
      <c r="H31" s="151">
        <v>0</v>
      </c>
      <c r="I31" s="152">
        <f>ROUND(E31*H31,2)</f>
        <v>0</v>
      </c>
      <c r="J31" s="151">
        <v>60.1</v>
      </c>
      <c r="K31" s="152">
        <f>ROUND(E31*J31,2)</f>
        <v>9946.25</v>
      </c>
      <c r="L31" s="152">
        <v>21</v>
      </c>
      <c r="M31" s="152">
        <f>G31*(1+L31/100)</f>
        <v>0</v>
      </c>
      <c r="N31" s="150">
        <v>0</v>
      </c>
      <c r="O31" s="150">
        <f>ROUND(E31*N31,2)</f>
        <v>0</v>
      </c>
      <c r="P31" s="150">
        <v>0</v>
      </c>
      <c r="Q31" s="150">
        <f>ROUND(E31*P31,2)</f>
        <v>0</v>
      </c>
      <c r="R31" s="152"/>
      <c r="S31" s="152" t="s">
        <v>1617</v>
      </c>
      <c r="T31" s="153" t="s">
        <v>1617</v>
      </c>
      <c r="U31" s="135">
        <v>0</v>
      </c>
      <c r="V31" s="135">
        <f>ROUND(E31*U31,2)</f>
        <v>0</v>
      </c>
      <c r="W31" s="135"/>
      <c r="X31" s="135" t="s">
        <v>1458</v>
      </c>
      <c r="Y31" s="135" t="s">
        <v>1459</v>
      </c>
      <c r="Z31" s="125"/>
      <c r="AA31" s="125"/>
      <c r="AB31" s="125"/>
      <c r="AC31" s="125"/>
      <c r="AD31" s="125"/>
      <c r="AE31" s="125"/>
      <c r="AF31" s="125"/>
      <c r="AG31" s="125" t="s">
        <v>1460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2" x14ac:dyDescent="0.2">
      <c r="A32" s="132"/>
      <c r="B32" s="133"/>
      <c r="C32" s="170" t="s">
        <v>1649</v>
      </c>
      <c r="D32" s="168"/>
      <c r="E32" s="169"/>
      <c r="F32" s="135"/>
      <c r="G32" s="135"/>
      <c r="H32" s="135"/>
      <c r="I32" s="135"/>
      <c r="J32" s="135"/>
      <c r="K32" s="135"/>
      <c r="L32" s="135"/>
      <c r="M32" s="135"/>
      <c r="N32" s="134"/>
      <c r="O32" s="134"/>
      <c r="P32" s="134"/>
      <c r="Q32" s="134"/>
      <c r="R32" s="135"/>
      <c r="S32" s="135"/>
      <c r="T32" s="135"/>
      <c r="U32" s="135"/>
      <c r="V32" s="135"/>
      <c r="W32" s="135"/>
      <c r="X32" s="135"/>
      <c r="Y32" s="135"/>
      <c r="Z32" s="125"/>
      <c r="AA32" s="125"/>
      <c r="AB32" s="125"/>
      <c r="AC32" s="125"/>
      <c r="AD32" s="125"/>
      <c r="AE32" s="125"/>
      <c r="AF32" s="125"/>
      <c r="AG32" s="125" t="s">
        <v>1619</v>
      </c>
      <c r="AH32" s="125">
        <v>0</v>
      </c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outlineLevel="3" x14ac:dyDescent="0.2">
      <c r="A33" s="132"/>
      <c r="B33" s="133"/>
      <c r="C33" s="170" t="s">
        <v>1650</v>
      </c>
      <c r="D33" s="168"/>
      <c r="E33" s="169">
        <v>122.84</v>
      </c>
      <c r="F33" s="135"/>
      <c r="G33" s="135"/>
      <c r="H33" s="135"/>
      <c r="I33" s="135"/>
      <c r="J33" s="135"/>
      <c r="K33" s="135"/>
      <c r="L33" s="135"/>
      <c r="M33" s="135"/>
      <c r="N33" s="134"/>
      <c r="O33" s="134"/>
      <c r="P33" s="134"/>
      <c r="Q33" s="134"/>
      <c r="R33" s="135"/>
      <c r="S33" s="135"/>
      <c r="T33" s="135"/>
      <c r="U33" s="135"/>
      <c r="V33" s="135"/>
      <c r="W33" s="135"/>
      <c r="X33" s="135"/>
      <c r="Y33" s="135"/>
      <c r="Z33" s="125"/>
      <c r="AA33" s="125"/>
      <c r="AB33" s="125"/>
      <c r="AC33" s="125"/>
      <c r="AD33" s="125"/>
      <c r="AE33" s="125"/>
      <c r="AF33" s="125"/>
      <c r="AG33" s="125" t="s">
        <v>1619</v>
      </c>
      <c r="AH33" s="125">
        <v>0</v>
      </c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ht="22.5" outlineLevel="3" x14ac:dyDescent="0.2">
      <c r="A34" s="132"/>
      <c r="B34" s="133"/>
      <c r="C34" s="170" t="s">
        <v>1651</v>
      </c>
      <c r="D34" s="168"/>
      <c r="E34" s="169">
        <v>42.66</v>
      </c>
      <c r="F34" s="135"/>
      <c r="G34" s="135"/>
      <c r="H34" s="135"/>
      <c r="I34" s="135"/>
      <c r="J34" s="135"/>
      <c r="K34" s="135"/>
      <c r="L34" s="135"/>
      <c r="M34" s="135"/>
      <c r="N34" s="134"/>
      <c r="O34" s="134"/>
      <c r="P34" s="134"/>
      <c r="Q34" s="134"/>
      <c r="R34" s="135"/>
      <c r="S34" s="135"/>
      <c r="T34" s="135"/>
      <c r="U34" s="135"/>
      <c r="V34" s="135"/>
      <c r="W34" s="135"/>
      <c r="X34" s="135"/>
      <c r="Y34" s="135"/>
      <c r="Z34" s="125"/>
      <c r="AA34" s="125"/>
      <c r="AB34" s="125"/>
      <c r="AC34" s="125"/>
      <c r="AD34" s="125"/>
      <c r="AE34" s="125"/>
      <c r="AF34" s="125"/>
      <c r="AG34" s="125" t="s">
        <v>1619</v>
      </c>
      <c r="AH34" s="125">
        <v>0</v>
      </c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ht="22.5" outlineLevel="1" x14ac:dyDescent="0.2">
      <c r="A35" s="147">
        <v>9</v>
      </c>
      <c r="B35" s="148" t="s">
        <v>1652</v>
      </c>
      <c r="C35" s="163" t="s">
        <v>1653</v>
      </c>
      <c r="D35" s="149" t="s">
        <v>1616</v>
      </c>
      <c r="E35" s="150">
        <v>93.367400000000004</v>
      </c>
      <c r="F35" s="151"/>
      <c r="G35" s="152">
        <f>ROUND(E35*F35,2)</f>
        <v>0</v>
      </c>
      <c r="H35" s="151">
        <v>0</v>
      </c>
      <c r="I35" s="152">
        <f>ROUND(E35*H35,2)</f>
        <v>0</v>
      </c>
      <c r="J35" s="151">
        <v>560</v>
      </c>
      <c r="K35" s="152">
        <f>ROUND(E35*J35,2)</f>
        <v>52285.74</v>
      </c>
      <c r="L35" s="152">
        <v>21</v>
      </c>
      <c r="M35" s="152">
        <f>G35*(1+L35/100)</f>
        <v>0</v>
      </c>
      <c r="N35" s="150">
        <v>0</v>
      </c>
      <c r="O35" s="150">
        <f>ROUND(E35*N35,2)</f>
        <v>0</v>
      </c>
      <c r="P35" s="150">
        <v>0</v>
      </c>
      <c r="Q35" s="150">
        <f>ROUND(E35*P35,2)</f>
        <v>0</v>
      </c>
      <c r="R35" s="152"/>
      <c r="S35" s="152" t="s">
        <v>1456</v>
      </c>
      <c r="T35" s="153" t="s">
        <v>1457</v>
      </c>
      <c r="U35" s="135">
        <v>0</v>
      </c>
      <c r="V35" s="135">
        <f>ROUND(E35*U35,2)</f>
        <v>0</v>
      </c>
      <c r="W35" s="135"/>
      <c r="X35" s="135" t="s">
        <v>1458</v>
      </c>
      <c r="Y35" s="135" t="s">
        <v>1459</v>
      </c>
      <c r="Z35" s="125"/>
      <c r="AA35" s="125"/>
      <c r="AB35" s="125"/>
      <c r="AC35" s="125"/>
      <c r="AD35" s="125"/>
      <c r="AE35" s="125"/>
      <c r="AF35" s="125"/>
      <c r="AG35" s="125" t="s">
        <v>1460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outlineLevel="2" x14ac:dyDescent="0.2">
      <c r="A36" s="132"/>
      <c r="B36" s="133"/>
      <c r="C36" s="170" t="s">
        <v>1654</v>
      </c>
      <c r="D36" s="168"/>
      <c r="E36" s="169">
        <v>93.37</v>
      </c>
      <c r="F36" s="135"/>
      <c r="G36" s="135"/>
      <c r="H36" s="135"/>
      <c r="I36" s="135"/>
      <c r="J36" s="135"/>
      <c r="K36" s="135"/>
      <c r="L36" s="135"/>
      <c r="M36" s="135"/>
      <c r="N36" s="134"/>
      <c r="O36" s="134"/>
      <c r="P36" s="134"/>
      <c r="Q36" s="134"/>
      <c r="R36" s="135"/>
      <c r="S36" s="135"/>
      <c r="T36" s="135"/>
      <c r="U36" s="135"/>
      <c r="V36" s="135"/>
      <c r="W36" s="135"/>
      <c r="X36" s="135"/>
      <c r="Y36" s="135"/>
      <c r="Z36" s="125"/>
      <c r="AA36" s="125"/>
      <c r="AB36" s="125"/>
      <c r="AC36" s="125"/>
      <c r="AD36" s="125"/>
      <c r="AE36" s="125"/>
      <c r="AF36" s="125"/>
      <c r="AG36" s="125" t="s">
        <v>1619</v>
      </c>
      <c r="AH36" s="125">
        <v>0</v>
      </c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47">
        <v>10</v>
      </c>
      <c r="B37" s="148" t="s">
        <v>1655</v>
      </c>
      <c r="C37" s="163" t="s">
        <v>1656</v>
      </c>
      <c r="D37" s="149" t="s">
        <v>1641</v>
      </c>
      <c r="E37" s="150">
        <v>122</v>
      </c>
      <c r="F37" s="151"/>
      <c r="G37" s="152">
        <f>ROUND(E37*F37,2)</f>
        <v>0</v>
      </c>
      <c r="H37" s="151">
        <v>1461</v>
      </c>
      <c r="I37" s="152">
        <f>ROUND(E37*H37,2)</f>
        <v>178242</v>
      </c>
      <c r="J37" s="151">
        <v>0</v>
      </c>
      <c r="K37" s="152">
        <f>ROUND(E37*J37,2)</f>
        <v>0</v>
      </c>
      <c r="L37" s="152">
        <v>21</v>
      </c>
      <c r="M37" s="152">
        <f>G37*(1+L37/100)</f>
        <v>0</v>
      </c>
      <c r="N37" s="150">
        <v>1E-3</v>
      </c>
      <c r="O37" s="150">
        <f>ROUND(E37*N37,2)</f>
        <v>0.12</v>
      </c>
      <c r="P37" s="150">
        <v>0</v>
      </c>
      <c r="Q37" s="150">
        <f>ROUND(E37*P37,2)</f>
        <v>0</v>
      </c>
      <c r="R37" s="152" t="s">
        <v>1657</v>
      </c>
      <c r="S37" s="152" t="s">
        <v>1617</v>
      </c>
      <c r="T37" s="153" t="s">
        <v>1617</v>
      </c>
      <c r="U37" s="135">
        <v>0</v>
      </c>
      <c r="V37" s="135">
        <f>ROUND(E37*U37,2)</f>
        <v>0</v>
      </c>
      <c r="W37" s="135"/>
      <c r="X37" s="135" t="s">
        <v>1541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1542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2" x14ac:dyDescent="0.2">
      <c r="A38" s="132"/>
      <c r="B38" s="133"/>
      <c r="C38" s="170" t="s">
        <v>1658</v>
      </c>
      <c r="D38" s="168"/>
      <c r="E38" s="169">
        <v>31</v>
      </c>
      <c r="F38" s="135"/>
      <c r="G38" s="135"/>
      <c r="H38" s="135"/>
      <c r="I38" s="135"/>
      <c r="J38" s="135"/>
      <c r="K38" s="135"/>
      <c r="L38" s="135"/>
      <c r="M38" s="135"/>
      <c r="N38" s="134"/>
      <c r="O38" s="134"/>
      <c r="P38" s="134"/>
      <c r="Q38" s="134"/>
      <c r="R38" s="135"/>
      <c r="S38" s="135"/>
      <c r="T38" s="135"/>
      <c r="U38" s="135"/>
      <c r="V38" s="135"/>
      <c r="W38" s="135"/>
      <c r="X38" s="135"/>
      <c r="Y38" s="135"/>
      <c r="Z38" s="125"/>
      <c r="AA38" s="125"/>
      <c r="AB38" s="125"/>
      <c r="AC38" s="125"/>
      <c r="AD38" s="125"/>
      <c r="AE38" s="125"/>
      <c r="AF38" s="125"/>
      <c r="AG38" s="125" t="s">
        <v>1619</v>
      </c>
      <c r="AH38" s="125">
        <v>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outlineLevel="3" x14ac:dyDescent="0.2">
      <c r="A39" s="132"/>
      <c r="B39" s="133"/>
      <c r="C39" s="170" t="s">
        <v>1646</v>
      </c>
      <c r="D39" s="168"/>
      <c r="E39" s="169">
        <v>91</v>
      </c>
      <c r="F39" s="135"/>
      <c r="G39" s="135"/>
      <c r="H39" s="135"/>
      <c r="I39" s="135"/>
      <c r="J39" s="135"/>
      <c r="K39" s="135"/>
      <c r="L39" s="135"/>
      <c r="M39" s="135"/>
      <c r="N39" s="134"/>
      <c r="O39" s="134"/>
      <c r="P39" s="134"/>
      <c r="Q39" s="134"/>
      <c r="R39" s="135"/>
      <c r="S39" s="135"/>
      <c r="T39" s="135"/>
      <c r="U39" s="135"/>
      <c r="V39" s="135"/>
      <c r="W39" s="135"/>
      <c r="X39" s="135"/>
      <c r="Y39" s="135"/>
      <c r="Z39" s="125"/>
      <c r="AA39" s="125"/>
      <c r="AB39" s="125"/>
      <c r="AC39" s="125"/>
      <c r="AD39" s="125"/>
      <c r="AE39" s="125"/>
      <c r="AF39" s="125"/>
      <c r="AG39" s="125" t="s">
        <v>1619</v>
      </c>
      <c r="AH39" s="125">
        <v>0</v>
      </c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x14ac:dyDescent="0.2">
      <c r="A40" s="140" t="s">
        <v>1451</v>
      </c>
      <c r="B40" s="141" t="s">
        <v>1301</v>
      </c>
      <c r="C40" s="162" t="s">
        <v>1302</v>
      </c>
      <c r="D40" s="142"/>
      <c r="E40" s="143"/>
      <c r="F40" s="144"/>
      <c r="G40" s="144">
        <f>SUMIF(AG41:AG82,"&lt;&gt;NOR",G41:G82)</f>
        <v>0</v>
      </c>
      <c r="H40" s="144"/>
      <c r="I40" s="144">
        <f>SUM(I41:I82)</f>
        <v>349868.94999999995</v>
      </c>
      <c r="J40" s="144"/>
      <c r="K40" s="144">
        <f>SUM(K41:K82)</f>
        <v>106544.27</v>
      </c>
      <c r="L40" s="144"/>
      <c r="M40" s="144">
        <f>SUM(M41:M82)</f>
        <v>0</v>
      </c>
      <c r="N40" s="143"/>
      <c r="O40" s="143">
        <f>SUM(O41:O82)</f>
        <v>272.35999999999996</v>
      </c>
      <c r="P40" s="143"/>
      <c r="Q40" s="143">
        <f>SUM(Q41:Q82)</f>
        <v>0</v>
      </c>
      <c r="R40" s="144"/>
      <c r="S40" s="144"/>
      <c r="T40" s="145"/>
      <c r="U40" s="139"/>
      <c r="V40" s="139">
        <f>SUM(V41:V82)</f>
        <v>0</v>
      </c>
      <c r="W40" s="139"/>
      <c r="X40" s="139"/>
      <c r="Y40" s="139"/>
      <c r="AG40" t="s">
        <v>1452</v>
      </c>
    </row>
    <row r="41" spans="1:60" outlineLevel="1" x14ac:dyDescent="0.2">
      <c r="A41" s="147">
        <v>11</v>
      </c>
      <c r="B41" s="148" t="s">
        <v>1659</v>
      </c>
      <c r="C41" s="163" t="s">
        <v>1660</v>
      </c>
      <c r="D41" s="149" t="s">
        <v>1616</v>
      </c>
      <c r="E41" s="150">
        <v>32.559699999999999</v>
      </c>
      <c r="F41" s="151"/>
      <c r="G41" s="152">
        <f>ROUND(E41*F41,2)</f>
        <v>0</v>
      </c>
      <c r="H41" s="151">
        <v>1200</v>
      </c>
      <c r="I41" s="152">
        <f>ROUND(E41*H41,2)</f>
        <v>39071.64</v>
      </c>
      <c r="J41" s="151">
        <v>577</v>
      </c>
      <c r="K41" s="152">
        <f>ROUND(E41*J41,2)</f>
        <v>18786.95</v>
      </c>
      <c r="L41" s="152">
        <v>21</v>
      </c>
      <c r="M41" s="152">
        <f>G41*(1+L41/100)</f>
        <v>0</v>
      </c>
      <c r="N41" s="150">
        <v>2.16</v>
      </c>
      <c r="O41" s="150">
        <f>ROUND(E41*N41,2)</f>
        <v>70.33</v>
      </c>
      <c r="P41" s="150">
        <v>0</v>
      </c>
      <c r="Q41" s="150">
        <f>ROUND(E41*P41,2)</f>
        <v>0</v>
      </c>
      <c r="R41" s="152"/>
      <c r="S41" s="152" t="s">
        <v>1617</v>
      </c>
      <c r="T41" s="153" t="s">
        <v>1617</v>
      </c>
      <c r="U41" s="135">
        <v>0</v>
      </c>
      <c r="V41" s="135">
        <f>ROUND(E41*U41,2)</f>
        <v>0</v>
      </c>
      <c r="W41" s="135"/>
      <c r="X41" s="135" t="s">
        <v>1458</v>
      </c>
      <c r="Y41" s="135" t="s">
        <v>1459</v>
      </c>
      <c r="Z41" s="125"/>
      <c r="AA41" s="125"/>
      <c r="AB41" s="125"/>
      <c r="AC41" s="125"/>
      <c r="AD41" s="125"/>
      <c r="AE41" s="125"/>
      <c r="AF41" s="125"/>
      <c r="AG41" s="125" t="s">
        <v>1460</v>
      </c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outlineLevel="2" x14ac:dyDescent="0.2">
      <c r="A42" s="132"/>
      <c r="B42" s="133"/>
      <c r="C42" s="170" t="s">
        <v>1661</v>
      </c>
      <c r="D42" s="168"/>
      <c r="E42" s="169"/>
      <c r="F42" s="135"/>
      <c r="G42" s="135"/>
      <c r="H42" s="135"/>
      <c r="I42" s="135"/>
      <c r="J42" s="135"/>
      <c r="K42" s="135"/>
      <c r="L42" s="135"/>
      <c r="M42" s="135"/>
      <c r="N42" s="134"/>
      <c r="O42" s="134"/>
      <c r="P42" s="134"/>
      <c r="Q42" s="134"/>
      <c r="R42" s="135"/>
      <c r="S42" s="135"/>
      <c r="T42" s="135"/>
      <c r="U42" s="135"/>
      <c r="V42" s="135"/>
      <c r="W42" s="135"/>
      <c r="X42" s="135"/>
      <c r="Y42" s="135"/>
      <c r="Z42" s="125"/>
      <c r="AA42" s="125"/>
      <c r="AB42" s="125"/>
      <c r="AC42" s="125"/>
      <c r="AD42" s="125"/>
      <c r="AE42" s="125"/>
      <c r="AF42" s="125"/>
      <c r="AG42" s="125" t="s">
        <v>1619</v>
      </c>
      <c r="AH42" s="125">
        <v>0</v>
      </c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</row>
    <row r="43" spans="1:60" outlineLevel="3" x14ac:dyDescent="0.2">
      <c r="A43" s="132"/>
      <c r="B43" s="133"/>
      <c r="C43" s="170" t="s">
        <v>1662</v>
      </c>
      <c r="D43" s="168"/>
      <c r="E43" s="169">
        <v>24.31</v>
      </c>
      <c r="F43" s="135"/>
      <c r="G43" s="135"/>
      <c r="H43" s="135"/>
      <c r="I43" s="135"/>
      <c r="J43" s="135"/>
      <c r="K43" s="135"/>
      <c r="L43" s="135"/>
      <c r="M43" s="135"/>
      <c r="N43" s="134"/>
      <c r="O43" s="134"/>
      <c r="P43" s="134"/>
      <c r="Q43" s="134"/>
      <c r="R43" s="135"/>
      <c r="S43" s="135"/>
      <c r="T43" s="135"/>
      <c r="U43" s="135"/>
      <c r="V43" s="135"/>
      <c r="W43" s="135"/>
      <c r="X43" s="135"/>
      <c r="Y43" s="135"/>
      <c r="Z43" s="125"/>
      <c r="AA43" s="125"/>
      <c r="AB43" s="125"/>
      <c r="AC43" s="125"/>
      <c r="AD43" s="125"/>
      <c r="AE43" s="125"/>
      <c r="AF43" s="125"/>
      <c r="AG43" s="125" t="s">
        <v>1619</v>
      </c>
      <c r="AH43" s="125">
        <v>0</v>
      </c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ht="22.5" outlineLevel="3" x14ac:dyDescent="0.2">
      <c r="A44" s="132"/>
      <c r="B44" s="133"/>
      <c r="C44" s="170" t="s">
        <v>1663</v>
      </c>
      <c r="D44" s="168"/>
      <c r="E44" s="169">
        <v>5.08</v>
      </c>
      <c r="F44" s="135"/>
      <c r="G44" s="135"/>
      <c r="H44" s="135"/>
      <c r="I44" s="135"/>
      <c r="J44" s="135"/>
      <c r="K44" s="135"/>
      <c r="L44" s="135"/>
      <c r="M44" s="135"/>
      <c r="N44" s="134"/>
      <c r="O44" s="134"/>
      <c r="P44" s="134"/>
      <c r="Q44" s="134"/>
      <c r="R44" s="135"/>
      <c r="S44" s="135"/>
      <c r="T44" s="135"/>
      <c r="U44" s="135"/>
      <c r="V44" s="135"/>
      <c r="W44" s="135"/>
      <c r="X44" s="135"/>
      <c r="Y44" s="135"/>
      <c r="Z44" s="125"/>
      <c r="AA44" s="125"/>
      <c r="AB44" s="125"/>
      <c r="AC44" s="125"/>
      <c r="AD44" s="125"/>
      <c r="AE44" s="125"/>
      <c r="AF44" s="125"/>
      <c r="AG44" s="125" t="s">
        <v>1619</v>
      </c>
      <c r="AH44" s="125">
        <v>0</v>
      </c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</row>
    <row r="45" spans="1:60" ht="22.5" outlineLevel="3" x14ac:dyDescent="0.2">
      <c r="A45" s="132"/>
      <c r="B45" s="133"/>
      <c r="C45" s="170" t="s">
        <v>1664</v>
      </c>
      <c r="D45" s="168"/>
      <c r="E45" s="169"/>
      <c r="F45" s="135"/>
      <c r="G45" s="135"/>
      <c r="H45" s="135"/>
      <c r="I45" s="135"/>
      <c r="J45" s="135"/>
      <c r="K45" s="135"/>
      <c r="L45" s="135"/>
      <c r="M45" s="135"/>
      <c r="N45" s="134"/>
      <c r="O45" s="134"/>
      <c r="P45" s="134"/>
      <c r="Q45" s="134"/>
      <c r="R45" s="135"/>
      <c r="S45" s="135"/>
      <c r="T45" s="135"/>
      <c r="U45" s="135"/>
      <c r="V45" s="135"/>
      <c r="W45" s="135"/>
      <c r="X45" s="135"/>
      <c r="Y45" s="135"/>
      <c r="Z45" s="125"/>
      <c r="AA45" s="125"/>
      <c r="AB45" s="125"/>
      <c r="AC45" s="125"/>
      <c r="AD45" s="125"/>
      <c r="AE45" s="125"/>
      <c r="AF45" s="125"/>
      <c r="AG45" s="125" t="s">
        <v>1619</v>
      </c>
      <c r="AH45" s="125">
        <v>0</v>
      </c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outlineLevel="3" x14ac:dyDescent="0.2">
      <c r="A46" s="132"/>
      <c r="B46" s="133"/>
      <c r="C46" s="170" t="s">
        <v>1665</v>
      </c>
      <c r="D46" s="168"/>
      <c r="E46" s="169">
        <v>1.71</v>
      </c>
      <c r="F46" s="135"/>
      <c r="G46" s="135"/>
      <c r="H46" s="135"/>
      <c r="I46" s="135"/>
      <c r="J46" s="135"/>
      <c r="K46" s="135"/>
      <c r="L46" s="135"/>
      <c r="M46" s="135"/>
      <c r="N46" s="134"/>
      <c r="O46" s="134"/>
      <c r="P46" s="134"/>
      <c r="Q46" s="134"/>
      <c r="R46" s="135"/>
      <c r="S46" s="135"/>
      <c r="T46" s="135"/>
      <c r="U46" s="135"/>
      <c r="V46" s="135"/>
      <c r="W46" s="135"/>
      <c r="X46" s="135"/>
      <c r="Y46" s="135"/>
      <c r="Z46" s="125"/>
      <c r="AA46" s="125"/>
      <c r="AB46" s="125"/>
      <c r="AC46" s="125"/>
      <c r="AD46" s="125"/>
      <c r="AE46" s="125"/>
      <c r="AF46" s="125"/>
      <c r="AG46" s="125" t="s">
        <v>1619</v>
      </c>
      <c r="AH46" s="125">
        <v>0</v>
      </c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outlineLevel="3" x14ac:dyDescent="0.2">
      <c r="A47" s="132"/>
      <c r="B47" s="133"/>
      <c r="C47" s="170" t="s">
        <v>1666</v>
      </c>
      <c r="D47" s="168"/>
      <c r="E47" s="169">
        <v>1.45</v>
      </c>
      <c r="F47" s="135"/>
      <c r="G47" s="135"/>
      <c r="H47" s="135"/>
      <c r="I47" s="135"/>
      <c r="J47" s="135"/>
      <c r="K47" s="135"/>
      <c r="L47" s="135"/>
      <c r="M47" s="135"/>
      <c r="N47" s="134"/>
      <c r="O47" s="134"/>
      <c r="P47" s="134"/>
      <c r="Q47" s="134"/>
      <c r="R47" s="135"/>
      <c r="S47" s="135"/>
      <c r="T47" s="135"/>
      <c r="U47" s="135"/>
      <c r="V47" s="135"/>
      <c r="W47" s="135"/>
      <c r="X47" s="135"/>
      <c r="Y47" s="135"/>
      <c r="Z47" s="125"/>
      <c r="AA47" s="125"/>
      <c r="AB47" s="125"/>
      <c r="AC47" s="125"/>
      <c r="AD47" s="125"/>
      <c r="AE47" s="125"/>
      <c r="AF47" s="125"/>
      <c r="AG47" s="125" t="s">
        <v>1619</v>
      </c>
      <c r="AH47" s="125">
        <v>0</v>
      </c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outlineLevel="1" x14ac:dyDescent="0.2">
      <c r="A48" s="147">
        <v>12</v>
      </c>
      <c r="B48" s="148" t="s">
        <v>1667</v>
      </c>
      <c r="C48" s="163" t="s">
        <v>1668</v>
      </c>
      <c r="D48" s="149" t="s">
        <v>1616</v>
      </c>
      <c r="E48" s="150">
        <v>20.042400000000001</v>
      </c>
      <c r="F48" s="151"/>
      <c r="G48" s="152">
        <f>ROUND(E48*F48,2)</f>
        <v>0</v>
      </c>
      <c r="H48" s="151">
        <v>2778.35</v>
      </c>
      <c r="I48" s="152">
        <f>ROUND(E48*H48,2)</f>
        <v>55684.800000000003</v>
      </c>
      <c r="J48" s="151">
        <v>316.64999999999998</v>
      </c>
      <c r="K48" s="152">
        <f>ROUND(E48*J48,2)</f>
        <v>6346.43</v>
      </c>
      <c r="L48" s="152">
        <v>21</v>
      </c>
      <c r="M48" s="152">
        <f>G48*(1+L48/100)</f>
        <v>0</v>
      </c>
      <c r="N48" s="150">
        <v>2.5249999999999999</v>
      </c>
      <c r="O48" s="150">
        <f>ROUND(E48*N48,2)</f>
        <v>50.61</v>
      </c>
      <c r="P48" s="150">
        <v>0</v>
      </c>
      <c r="Q48" s="150">
        <f>ROUND(E48*P48,2)</f>
        <v>0</v>
      </c>
      <c r="R48" s="152"/>
      <c r="S48" s="152" t="s">
        <v>1617</v>
      </c>
      <c r="T48" s="153" t="s">
        <v>1617</v>
      </c>
      <c r="U48" s="135">
        <v>0</v>
      </c>
      <c r="V48" s="135">
        <f>ROUND(E48*U48,2)</f>
        <v>0</v>
      </c>
      <c r="W48" s="135"/>
      <c r="X48" s="135" t="s">
        <v>1458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1460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60" ht="45" outlineLevel="2" x14ac:dyDescent="0.2">
      <c r="A49" s="132"/>
      <c r="B49" s="133"/>
      <c r="C49" s="170" t="s">
        <v>1669</v>
      </c>
      <c r="D49" s="168"/>
      <c r="E49" s="169">
        <v>20.04</v>
      </c>
      <c r="F49" s="135"/>
      <c r="G49" s="135"/>
      <c r="H49" s="135"/>
      <c r="I49" s="135"/>
      <c r="J49" s="135"/>
      <c r="K49" s="135"/>
      <c r="L49" s="135"/>
      <c r="M49" s="135"/>
      <c r="N49" s="134"/>
      <c r="O49" s="134"/>
      <c r="P49" s="134"/>
      <c r="Q49" s="134"/>
      <c r="R49" s="135"/>
      <c r="S49" s="135"/>
      <c r="T49" s="135"/>
      <c r="U49" s="135"/>
      <c r="V49" s="135"/>
      <c r="W49" s="135"/>
      <c r="X49" s="135"/>
      <c r="Y49" s="135"/>
      <c r="Z49" s="125"/>
      <c r="AA49" s="125"/>
      <c r="AB49" s="125"/>
      <c r="AC49" s="125"/>
      <c r="AD49" s="125"/>
      <c r="AE49" s="125"/>
      <c r="AF49" s="125"/>
      <c r="AG49" s="125" t="s">
        <v>1619</v>
      </c>
      <c r="AH49" s="125">
        <v>0</v>
      </c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</row>
    <row r="50" spans="1:60" outlineLevel="1" x14ac:dyDescent="0.2">
      <c r="A50" s="147">
        <v>13</v>
      </c>
      <c r="B50" s="148" t="s">
        <v>1670</v>
      </c>
      <c r="C50" s="163" t="s">
        <v>1671</v>
      </c>
      <c r="D50" s="149" t="s">
        <v>1672</v>
      </c>
      <c r="E50" s="150">
        <v>3</v>
      </c>
      <c r="F50" s="151"/>
      <c r="G50" s="152">
        <f>ROUND(E50*F50,2)</f>
        <v>0</v>
      </c>
      <c r="H50" s="151">
        <v>16.91</v>
      </c>
      <c r="I50" s="152">
        <f>ROUND(E50*H50,2)</f>
        <v>50.73</v>
      </c>
      <c r="J50" s="151">
        <v>203.09</v>
      </c>
      <c r="K50" s="152">
        <f>ROUND(E50*J50,2)</f>
        <v>609.27</v>
      </c>
      <c r="L50" s="152">
        <v>21</v>
      </c>
      <c r="M50" s="152">
        <f>G50*(1+L50/100)</f>
        <v>0</v>
      </c>
      <c r="N50" s="150">
        <v>1.15E-3</v>
      </c>
      <c r="O50" s="150">
        <f>ROUND(E50*N50,2)</f>
        <v>0</v>
      </c>
      <c r="P50" s="150">
        <v>0</v>
      </c>
      <c r="Q50" s="150">
        <f>ROUND(E50*P50,2)</f>
        <v>0</v>
      </c>
      <c r="R50" s="152"/>
      <c r="S50" s="152" t="s">
        <v>1617</v>
      </c>
      <c r="T50" s="153" t="s">
        <v>1617</v>
      </c>
      <c r="U50" s="135">
        <v>0</v>
      </c>
      <c r="V50" s="135">
        <f>ROUND(E50*U50,2)</f>
        <v>0</v>
      </c>
      <c r="W50" s="135"/>
      <c r="X50" s="135" t="s">
        <v>1458</v>
      </c>
      <c r="Y50" s="135" t="s">
        <v>1459</v>
      </c>
      <c r="Z50" s="125"/>
      <c r="AA50" s="125"/>
      <c r="AB50" s="125"/>
      <c r="AC50" s="125"/>
      <c r="AD50" s="125"/>
      <c r="AE50" s="125"/>
      <c r="AF50" s="125"/>
      <c r="AG50" s="125" t="s">
        <v>1460</v>
      </c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</row>
    <row r="51" spans="1:60" outlineLevel="2" x14ac:dyDescent="0.2">
      <c r="A51" s="132"/>
      <c r="B51" s="133"/>
      <c r="C51" s="170" t="s">
        <v>1673</v>
      </c>
      <c r="D51" s="168"/>
      <c r="E51" s="169">
        <v>3</v>
      </c>
      <c r="F51" s="135"/>
      <c r="G51" s="135"/>
      <c r="H51" s="135"/>
      <c r="I51" s="135"/>
      <c r="J51" s="135"/>
      <c r="K51" s="135"/>
      <c r="L51" s="135"/>
      <c r="M51" s="135"/>
      <c r="N51" s="134"/>
      <c r="O51" s="134"/>
      <c r="P51" s="134"/>
      <c r="Q51" s="134"/>
      <c r="R51" s="135"/>
      <c r="S51" s="135"/>
      <c r="T51" s="135"/>
      <c r="U51" s="135"/>
      <c r="V51" s="135"/>
      <c r="W51" s="135"/>
      <c r="X51" s="135"/>
      <c r="Y51" s="135"/>
      <c r="Z51" s="125"/>
      <c r="AA51" s="125"/>
      <c r="AB51" s="125"/>
      <c r="AC51" s="125"/>
      <c r="AD51" s="125"/>
      <c r="AE51" s="125"/>
      <c r="AF51" s="125"/>
      <c r="AG51" s="125" t="s">
        <v>1619</v>
      </c>
      <c r="AH51" s="125">
        <v>0</v>
      </c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</row>
    <row r="52" spans="1:60" outlineLevel="1" x14ac:dyDescent="0.2">
      <c r="A52" s="147">
        <v>14</v>
      </c>
      <c r="B52" s="148" t="s">
        <v>1674</v>
      </c>
      <c r="C52" s="163" t="s">
        <v>1675</v>
      </c>
      <c r="D52" s="149" t="s">
        <v>1641</v>
      </c>
      <c r="E52" s="150">
        <v>14.727</v>
      </c>
      <c r="F52" s="151"/>
      <c r="G52" s="152">
        <f>ROUND(E52*F52,2)</f>
        <v>0</v>
      </c>
      <c r="H52" s="151">
        <v>20.04</v>
      </c>
      <c r="I52" s="152">
        <f>ROUND(E52*H52,2)</f>
        <v>295.13</v>
      </c>
      <c r="J52" s="151">
        <v>677.96</v>
      </c>
      <c r="K52" s="152">
        <f>ROUND(E52*J52,2)</f>
        <v>9984.32</v>
      </c>
      <c r="L52" s="152">
        <v>21</v>
      </c>
      <c r="M52" s="152">
        <f>G52*(1+L52/100)</f>
        <v>0</v>
      </c>
      <c r="N52" s="150">
        <v>2.0000000000000001E-4</v>
      </c>
      <c r="O52" s="150">
        <f>ROUND(E52*N52,2)</f>
        <v>0</v>
      </c>
      <c r="P52" s="150">
        <v>0</v>
      </c>
      <c r="Q52" s="150">
        <f>ROUND(E52*P52,2)</f>
        <v>0</v>
      </c>
      <c r="R52" s="152"/>
      <c r="S52" s="152" t="s">
        <v>1617</v>
      </c>
      <c r="T52" s="153" t="s">
        <v>1617</v>
      </c>
      <c r="U52" s="135">
        <v>0</v>
      </c>
      <c r="V52" s="135">
        <f>ROUND(E52*U52,2)</f>
        <v>0</v>
      </c>
      <c r="W52" s="135"/>
      <c r="X52" s="135" t="s">
        <v>1458</v>
      </c>
      <c r="Y52" s="135" t="s">
        <v>1459</v>
      </c>
      <c r="Z52" s="125"/>
      <c r="AA52" s="125"/>
      <c r="AB52" s="125"/>
      <c r="AC52" s="125"/>
      <c r="AD52" s="125"/>
      <c r="AE52" s="125"/>
      <c r="AF52" s="125"/>
      <c r="AG52" s="125" t="s">
        <v>1460</v>
      </c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ht="22.5" outlineLevel="2" x14ac:dyDescent="0.2">
      <c r="A53" s="132"/>
      <c r="B53" s="133"/>
      <c r="C53" s="170" t="s">
        <v>1676</v>
      </c>
      <c r="D53" s="168"/>
      <c r="E53" s="169">
        <v>14.73</v>
      </c>
      <c r="F53" s="135"/>
      <c r="G53" s="135"/>
      <c r="H53" s="135"/>
      <c r="I53" s="135"/>
      <c r="J53" s="135"/>
      <c r="K53" s="135"/>
      <c r="L53" s="135"/>
      <c r="M53" s="135"/>
      <c r="N53" s="134"/>
      <c r="O53" s="134"/>
      <c r="P53" s="134"/>
      <c r="Q53" s="134"/>
      <c r="R53" s="135"/>
      <c r="S53" s="135"/>
      <c r="T53" s="135"/>
      <c r="U53" s="135"/>
      <c r="V53" s="135"/>
      <c r="W53" s="135"/>
      <c r="X53" s="135"/>
      <c r="Y53" s="135"/>
      <c r="Z53" s="125"/>
      <c r="AA53" s="125"/>
      <c r="AB53" s="125"/>
      <c r="AC53" s="125"/>
      <c r="AD53" s="125"/>
      <c r="AE53" s="125"/>
      <c r="AF53" s="125"/>
      <c r="AG53" s="125" t="s">
        <v>1619</v>
      </c>
      <c r="AH53" s="125">
        <v>0</v>
      </c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</row>
    <row r="54" spans="1:60" outlineLevel="1" x14ac:dyDescent="0.2">
      <c r="A54" s="147">
        <v>15</v>
      </c>
      <c r="B54" s="148" t="s">
        <v>1677</v>
      </c>
      <c r="C54" s="163" t="s">
        <v>1678</v>
      </c>
      <c r="D54" s="149" t="s">
        <v>1641</v>
      </c>
      <c r="E54" s="150">
        <v>14.727</v>
      </c>
      <c r="F54" s="151"/>
      <c r="G54" s="152">
        <f>ROUND(E54*F54,2)</f>
        <v>0</v>
      </c>
      <c r="H54" s="151">
        <v>0</v>
      </c>
      <c r="I54" s="152">
        <f>ROUND(E54*H54,2)</f>
        <v>0</v>
      </c>
      <c r="J54" s="151">
        <v>138.5</v>
      </c>
      <c r="K54" s="152">
        <f>ROUND(E54*J54,2)</f>
        <v>2039.69</v>
      </c>
      <c r="L54" s="152">
        <v>21</v>
      </c>
      <c r="M54" s="152">
        <f>G54*(1+L54/100)</f>
        <v>0</v>
      </c>
      <c r="N54" s="150">
        <v>0</v>
      </c>
      <c r="O54" s="150">
        <f>ROUND(E54*N54,2)</f>
        <v>0</v>
      </c>
      <c r="P54" s="150">
        <v>0</v>
      </c>
      <c r="Q54" s="150">
        <f>ROUND(E54*P54,2)</f>
        <v>0</v>
      </c>
      <c r="R54" s="152"/>
      <c r="S54" s="152" t="s">
        <v>1617</v>
      </c>
      <c r="T54" s="153" t="s">
        <v>1617</v>
      </c>
      <c r="U54" s="135">
        <v>0</v>
      </c>
      <c r="V54" s="135">
        <f>ROUND(E54*U54,2)</f>
        <v>0</v>
      </c>
      <c r="W54" s="135"/>
      <c r="X54" s="135" t="s">
        <v>1458</v>
      </c>
      <c r="Y54" s="135" t="s">
        <v>1459</v>
      </c>
      <c r="Z54" s="125"/>
      <c r="AA54" s="125"/>
      <c r="AB54" s="125"/>
      <c r="AC54" s="125"/>
      <c r="AD54" s="125"/>
      <c r="AE54" s="125"/>
      <c r="AF54" s="125"/>
      <c r="AG54" s="125" t="s">
        <v>1460</v>
      </c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</row>
    <row r="55" spans="1:60" outlineLevel="2" x14ac:dyDescent="0.2">
      <c r="A55" s="132"/>
      <c r="B55" s="133"/>
      <c r="C55" s="170" t="s">
        <v>1679</v>
      </c>
      <c r="D55" s="168"/>
      <c r="E55" s="169">
        <v>14.73</v>
      </c>
      <c r="F55" s="135"/>
      <c r="G55" s="135"/>
      <c r="H55" s="135"/>
      <c r="I55" s="135"/>
      <c r="J55" s="135"/>
      <c r="K55" s="135"/>
      <c r="L55" s="135"/>
      <c r="M55" s="135"/>
      <c r="N55" s="134"/>
      <c r="O55" s="134"/>
      <c r="P55" s="134"/>
      <c r="Q55" s="134"/>
      <c r="R55" s="135"/>
      <c r="S55" s="135"/>
      <c r="T55" s="135"/>
      <c r="U55" s="135"/>
      <c r="V55" s="135"/>
      <c r="W55" s="135"/>
      <c r="X55" s="135"/>
      <c r="Y55" s="135"/>
      <c r="Z55" s="125"/>
      <c r="AA55" s="125"/>
      <c r="AB55" s="125"/>
      <c r="AC55" s="125"/>
      <c r="AD55" s="125"/>
      <c r="AE55" s="125"/>
      <c r="AF55" s="125"/>
      <c r="AG55" s="125" t="s">
        <v>1619</v>
      </c>
      <c r="AH55" s="125">
        <v>0</v>
      </c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</row>
    <row r="56" spans="1:60" ht="22.5" outlineLevel="1" x14ac:dyDescent="0.2">
      <c r="A56" s="147">
        <v>16</v>
      </c>
      <c r="B56" s="148" t="s">
        <v>1680</v>
      </c>
      <c r="C56" s="163" t="s">
        <v>1681</v>
      </c>
      <c r="D56" s="149" t="s">
        <v>1682</v>
      </c>
      <c r="E56" s="150">
        <v>0.61729999999999996</v>
      </c>
      <c r="F56" s="151"/>
      <c r="G56" s="152">
        <f>ROUND(E56*F56,2)</f>
        <v>0</v>
      </c>
      <c r="H56" s="151">
        <v>64534.73</v>
      </c>
      <c r="I56" s="152">
        <f>ROUND(E56*H56,2)</f>
        <v>39837.29</v>
      </c>
      <c r="J56" s="151">
        <v>7765.27</v>
      </c>
      <c r="K56" s="152">
        <f>ROUND(E56*J56,2)</f>
        <v>4793.5</v>
      </c>
      <c r="L56" s="152">
        <v>21</v>
      </c>
      <c r="M56" s="152">
        <f>G56*(1+L56/100)</f>
        <v>0</v>
      </c>
      <c r="N56" s="150">
        <v>1.0554399999999999</v>
      </c>
      <c r="O56" s="150">
        <f>ROUND(E56*N56,2)</f>
        <v>0.65</v>
      </c>
      <c r="P56" s="150">
        <v>0</v>
      </c>
      <c r="Q56" s="150">
        <f>ROUND(E56*P56,2)</f>
        <v>0</v>
      </c>
      <c r="R56" s="152"/>
      <c r="S56" s="152" t="s">
        <v>1617</v>
      </c>
      <c r="T56" s="153" t="s">
        <v>1617</v>
      </c>
      <c r="U56" s="135">
        <v>0</v>
      </c>
      <c r="V56" s="135">
        <f>ROUND(E56*U56,2)</f>
        <v>0</v>
      </c>
      <c r="W56" s="135"/>
      <c r="X56" s="135" t="s">
        <v>1458</v>
      </c>
      <c r="Y56" s="135" t="s">
        <v>1459</v>
      </c>
      <c r="Z56" s="125"/>
      <c r="AA56" s="125"/>
      <c r="AB56" s="125"/>
      <c r="AC56" s="125"/>
      <c r="AD56" s="125"/>
      <c r="AE56" s="125"/>
      <c r="AF56" s="125"/>
      <c r="AG56" s="125" t="s">
        <v>1460</v>
      </c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</row>
    <row r="57" spans="1:60" ht="22.5" outlineLevel="2" x14ac:dyDescent="0.2">
      <c r="A57" s="132"/>
      <c r="B57" s="133"/>
      <c r="C57" s="269" t="s">
        <v>1683</v>
      </c>
      <c r="D57" s="270"/>
      <c r="E57" s="270"/>
      <c r="F57" s="270"/>
      <c r="G57" s="270"/>
      <c r="H57" s="135"/>
      <c r="I57" s="135"/>
      <c r="J57" s="135"/>
      <c r="K57" s="135"/>
      <c r="L57" s="135"/>
      <c r="M57" s="135"/>
      <c r="N57" s="134"/>
      <c r="O57" s="134"/>
      <c r="P57" s="134"/>
      <c r="Q57" s="134"/>
      <c r="R57" s="135"/>
      <c r="S57" s="135"/>
      <c r="T57" s="135"/>
      <c r="U57" s="135"/>
      <c r="V57" s="135"/>
      <c r="W57" s="135"/>
      <c r="X57" s="135"/>
      <c r="Y57" s="135"/>
      <c r="Z57" s="125"/>
      <c r="AA57" s="125"/>
      <c r="AB57" s="125"/>
      <c r="AC57" s="125"/>
      <c r="AD57" s="125"/>
      <c r="AE57" s="125"/>
      <c r="AF57" s="125"/>
      <c r="AG57" s="125" t="s">
        <v>1462</v>
      </c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54" t="str">
        <f>C57</f>
        <v>V položce jsou zakalkulovány náklady na dodání plošně rovných sítí, jejich uložení a případné stříhání a její vyvázání nebo přivaření bodovými svary.</v>
      </c>
      <c r="BB57" s="125"/>
      <c r="BC57" s="125"/>
      <c r="BD57" s="125"/>
      <c r="BE57" s="125"/>
      <c r="BF57" s="125"/>
      <c r="BG57" s="125"/>
      <c r="BH57" s="125"/>
    </row>
    <row r="58" spans="1:60" ht="45" outlineLevel="2" x14ac:dyDescent="0.2">
      <c r="A58" s="132"/>
      <c r="B58" s="133"/>
      <c r="C58" s="170" t="s">
        <v>1684</v>
      </c>
      <c r="D58" s="168"/>
      <c r="E58" s="169">
        <v>0.62</v>
      </c>
      <c r="F58" s="135"/>
      <c r="G58" s="135"/>
      <c r="H58" s="135"/>
      <c r="I58" s="135"/>
      <c r="J58" s="135"/>
      <c r="K58" s="135"/>
      <c r="L58" s="135"/>
      <c r="M58" s="135"/>
      <c r="N58" s="134"/>
      <c r="O58" s="134"/>
      <c r="P58" s="134"/>
      <c r="Q58" s="134"/>
      <c r="R58" s="135"/>
      <c r="S58" s="135"/>
      <c r="T58" s="135"/>
      <c r="U58" s="135"/>
      <c r="V58" s="135"/>
      <c r="W58" s="135"/>
      <c r="X58" s="135"/>
      <c r="Y58" s="135"/>
      <c r="Z58" s="125"/>
      <c r="AA58" s="125"/>
      <c r="AB58" s="125"/>
      <c r="AC58" s="125"/>
      <c r="AD58" s="125"/>
      <c r="AE58" s="125"/>
      <c r="AF58" s="125"/>
      <c r="AG58" s="125" t="s">
        <v>1619</v>
      </c>
      <c r="AH58" s="125">
        <v>0</v>
      </c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</row>
    <row r="59" spans="1:60" ht="22.5" outlineLevel="1" x14ac:dyDescent="0.2">
      <c r="A59" s="147">
        <v>17</v>
      </c>
      <c r="B59" s="148" t="s">
        <v>1685</v>
      </c>
      <c r="C59" s="163" t="s">
        <v>1686</v>
      </c>
      <c r="D59" s="149" t="s">
        <v>1641</v>
      </c>
      <c r="E59" s="150">
        <v>43.072499999999998</v>
      </c>
      <c r="F59" s="151"/>
      <c r="G59" s="152">
        <f>ROUND(E59*F59,2)</f>
        <v>0</v>
      </c>
      <c r="H59" s="151">
        <v>1305.1500000000001</v>
      </c>
      <c r="I59" s="152">
        <f>ROUND(E59*H59,2)</f>
        <v>56216.07</v>
      </c>
      <c r="J59" s="151">
        <v>638.85</v>
      </c>
      <c r="K59" s="152">
        <f>ROUND(E59*J59,2)</f>
        <v>27516.87</v>
      </c>
      <c r="L59" s="152">
        <v>21</v>
      </c>
      <c r="M59" s="152">
        <f>G59*(1+L59/100)</f>
        <v>0</v>
      </c>
      <c r="N59" s="150">
        <v>0.96299999999999997</v>
      </c>
      <c r="O59" s="150">
        <f>ROUND(E59*N59,2)</f>
        <v>41.48</v>
      </c>
      <c r="P59" s="150">
        <v>0</v>
      </c>
      <c r="Q59" s="150">
        <f>ROUND(E59*P59,2)</f>
        <v>0</v>
      </c>
      <c r="R59" s="152"/>
      <c r="S59" s="152" t="s">
        <v>1617</v>
      </c>
      <c r="T59" s="153" t="s">
        <v>1617</v>
      </c>
      <c r="U59" s="135">
        <v>0</v>
      </c>
      <c r="V59" s="135">
        <f>ROUND(E59*U59,2)</f>
        <v>0</v>
      </c>
      <c r="W59" s="135"/>
      <c r="X59" s="135" t="s">
        <v>1458</v>
      </c>
      <c r="Y59" s="135" t="s">
        <v>1459</v>
      </c>
      <c r="Z59" s="125"/>
      <c r="AA59" s="125"/>
      <c r="AB59" s="125"/>
      <c r="AC59" s="125"/>
      <c r="AD59" s="125"/>
      <c r="AE59" s="125"/>
      <c r="AF59" s="125"/>
      <c r="AG59" s="125" t="s">
        <v>1460</v>
      </c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</row>
    <row r="60" spans="1:60" ht="22.5" outlineLevel="2" x14ac:dyDescent="0.2">
      <c r="A60" s="132"/>
      <c r="B60" s="133"/>
      <c r="C60" s="170" t="s">
        <v>1687</v>
      </c>
      <c r="D60" s="168"/>
      <c r="E60" s="169">
        <v>30.21</v>
      </c>
      <c r="F60" s="135"/>
      <c r="G60" s="135"/>
      <c r="H60" s="135"/>
      <c r="I60" s="135"/>
      <c r="J60" s="135"/>
      <c r="K60" s="135"/>
      <c r="L60" s="135"/>
      <c r="M60" s="135"/>
      <c r="N60" s="134"/>
      <c r="O60" s="134"/>
      <c r="P60" s="134"/>
      <c r="Q60" s="134"/>
      <c r="R60" s="135"/>
      <c r="S60" s="135"/>
      <c r="T60" s="135"/>
      <c r="U60" s="135"/>
      <c r="V60" s="135"/>
      <c r="W60" s="135"/>
      <c r="X60" s="135"/>
      <c r="Y60" s="135"/>
      <c r="Z60" s="125"/>
      <c r="AA60" s="125"/>
      <c r="AB60" s="125"/>
      <c r="AC60" s="125"/>
      <c r="AD60" s="125"/>
      <c r="AE60" s="125"/>
      <c r="AF60" s="125"/>
      <c r="AG60" s="125" t="s">
        <v>1619</v>
      </c>
      <c r="AH60" s="125">
        <v>0</v>
      </c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</row>
    <row r="61" spans="1:60" outlineLevel="3" x14ac:dyDescent="0.2">
      <c r="A61" s="132"/>
      <c r="B61" s="133"/>
      <c r="C61" s="170" t="s">
        <v>1688</v>
      </c>
      <c r="D61" s="168"/>
      <c r="E61" s="169">
        <v>12.86</v>
      </c>
      <c r="F61" s="135"/>
      <c r="G61" s="135"/>
      <c r="H61" s="135"/>
      <c r="I61" s="135"/>
      <c r="J61" s="135"/>
      <c r="K61" s="135"/>
      <c r="L61" s="135"/>
      <c r="M61" s="135"/>
      <c r="N61" s="134"/>
      <c r="O61" s="134"/>
      <c r="P61" s="134"/>
      <c r="Q61" s="134"/>
      <c r="R61" s="135"/>
      <c r="S61" s="135"/>
      <c r="T61" s="135"/>
      <c r="U61" s="135"/>
      <c r="V61" s="135"/>
      <c r="W61" s="135"/>
      <c r="X61" s="135"/>
      <c r="Y61" s="135"/>
      <c r="Z61" s="125"/>
      <c r="AA61" s="125"/>
      <c r="AB61" s="125"/>
      <c r="AC61" s="125"/>
      <c r="AD61" s="125"/>
      <c r="AE61" s="125"/>
      <c r="AF61" s="125"/>
      <c r="AG61" s="125" t="s">
        <v>1619</v>
      </c>
      <c r="AH61" s="125">
        <v>0</v>
      </c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</row>
    <row r="62" spans="1:60" outlineLevel="1" x14ac:dyDescent="0.2">
      <c r="A62" s="147">
        <v>18</v>
      </c>
      <c r="B62" s="148" t="s">
        <v>1689</v>
      </c>
      <c r="C62" s="163" t="s">
        <v>1690</v>
      </c>
      <c r="D62" s="149" t="s">
        <v>1616</v>
      </c>
      <c r="E62" s="150">
        <v>31.790400000000002</v>
      </c>
      <c r="F62" s="151"/>
      <c r="G62" s="152">
        <f>ROUND(E62*F62,2)</f>
        <v>0</v>
      </c>
      <c r="H62" s="151">
        <v>2779.43</v>
      </c>
      <c r="I62" s="152">
        <f>ROUND(E62*H62,2)</f>
        <v>88359.19</v>
      </c>
      <c r="J62" s="151">
        <v>315.57</v>
      </c>
      <c r="K62" s="152">
        <f>ROUND(E62*J62,2)</f>
        <v>10032.1</v>
      </c>
      <c r="L62" s="152">
        <v>21</v>
      </c>
      <c r="M62" s="152">
        <f>G62*(1+L62/100)</f>
        <v>0</v>
      </c>
      <c r="N62" s="150">
        <v>2.5249999999999999</v>
      </c>
      <c r="O62" s="150">
        <f>ROUND(E62*N62,2)</f>
        <v>80.27</v>
      </c>
      <c r="P62" s="150">
        <v>0</v>
      </c>
      <c r="Q62" s="150">
        <f>ROUND(E62*P62,2)</f>
        <v>0</v>
      </c>
      <c r="R62" s="152"/>
      <c r="S62" s="152" t="s">
        <v>1617</v>
      </c>
      <c r="T62" s="153" t="s">
        <v>1617</v>
      </c>
      <c r="U62" s="135">
        <v>0</v>
      </c>
      <c r="V62" s="135">
        <f>ROUND(E62*U62,2)</f>
        <v>0</v>
      </c>
      <c r="W62" s="135"/>
      <c r="X62" s="135" t="s">
        <v>1458</v>
      </c>
      <c r="Y62" s="135" t="s">
        <v>1459</v>
      </c>
      <c r="Z62" s="125"/>
      <c r="AA62" s="125"/>
      <c r="AB62" s="125"/>
      <c r="AC62" s="125"/>
      <c r="AD62" s="125"/>
      <c r="AE62" s="125"/>
      <c r="AF62" s="125"/>
      <c r="AG62" s="125" t="s">
        <v>1460</v>
      </c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</row>
    <row r="63" spans="1:60" ht="22.5" outlineLevel="2" x14ac:dyDescent="0.2">
      <c r="A63" s="132"/>
      <c r="B63" s="133"/>
      <c r="C63" s="170" t="s">
        <v>1691</v>
      </c>
      <c r="D63" s="168"/>
      <c r="E63" s="169">
        <v>22.56</v>
      </c>
      <c r="F63" s="135"/>
      <c r="G63" s="135"/>
      <c r="H63" s="135"/>
      <c r="I63" s="135"/>
      <c r="J63" s="135"/>
      <c r="K63" s="135"/>
      <c r="L63" s="135"/>
      <c r="M63" s="135"/>
      <c r="N63" s="134"/>
      <c r="O63" s="134"/>
      <c r="P63" s="134"/>
      <c r="Q63" s="134"/>
      <c r="R63" s="135"/>
      <c r="S63" s="135"/>
      <c r="T63" s="135"/>
      <c r="U63" s="135"/>
      <c r="V63" s="135"/>
      <c r="W63" s="135"/>
      <c r="X63" s="135"/>
      <c r="Y63" s="135"/>
      <c r="Z63" s="125"/>
      <c r="AA63" s="125"/>
      <c r="AB63" s="125"/>
      <c r="AC63" s="125"/>
      <c r="AD63" s="125"/>
      <c r="AE63" s="125"/>
      <c r="AF63" s="125"/>
      <c r="AG63" s="125" t="s">
        <v>1619</v>
      </c>
      <c r="AH63" s="125">
        <v>0</v>
      </c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</row>
    <row r="64" spans="1:60" outlineLevel="3" x14ac:dyDescent="0.2">
      <c r="A64" s="132"/>
      <c r="B64" s="133"/>
      <c r="C64" s="170" t="s">
        <v>1692</v>
      </c>
      <c r="D64" s="168"/>
      <c r="E64" s="169">
        <v>9.23</v>
      </c>
      <c r="F64" s="135"/>
      <c r="G64" s="135"/>
      <c r="H64" s="135"/>
      <c r="I64" s="135"/>
      <c r="J64" s="135"/>
      <c r="K64" s="135"/>
      <c r="L64" s="135"/>
      <c r="M64" s="135"/>
      <c r="N64" s="134"/>
      <c r="O64" s="134"/>
      <c r="P64" s="134"/>
      <c r="Q64" s="134"/>
      <c r="R64" s="135"/>
      <c r="S64" s="135"/>
      <c r="T64" s="135"/>
      <c r="U64" s="135"/>
      <c r="V64" s="135"/>
      <c r="W64" s="135"/>
      <c r="X64" s="135"/>
      <c r="Y64" s="135"/>
      <c r="Z64" s="125"/>
      <c r="AA64" s="125"/>
      <c r="AB64" s="125"/>
      <c r="AC64" s="125"/>
      <c r="AD64" s="125"/>
      <c r="AE64" s="125"/>
      <c r="AF64" s="125"/>
      <c r="AG64" s="125" t="s">
        <v>1619</v>
      </c>
      <c r="AH64" s="125">
        <v>0</v>
      </c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</row>
    <row r="65" spans="1:60" outlineLevel="1" x14ac:dyDescent="0.2">
      <c r="A65" s="147">
        <v>19</v>
      </c>
      <c r="B65" s="148" t="s">
        <v>1693</v>
      </c>
      <c r="C65" s="163" t="s">
        <v>1694</v>
      </c>
      <c r="D65" s="149" t="s">
        <v>1672</v>
      </c>
      <c r="E65" s="150">
        <v>1</v>
      </c>
      <c r="F65" s="151"/>
      <c r="G65" s="152">
        <f>ROUND(E65*F65,2)</f>
        <v>0</v>
      </c>
      <c r="H65" s="151">
        <v>497.52</v>
      </c>
      <c r="I65" s="152">
        <f>ROUND(E65*H65,2)</f>
        <v>497.52</v>
      </c>
      <c r="J65" s="151">
        <v>186.48</v>
      </c>
      <c r="K65" s="152">
        <f>ROUND(E65*J65,2)</f>
        <v>186.48</v>
      </c>
      <c r="L65" s="152">
        <v>21</v>
      </c>
      <c r="M65" s="152">
        <f>G65*(1+L65/100)</f>
        <v>0</v>
      </c>
      <c r="N65" s="150">
        <v>3.0300000000000001E-3</v>
      </c>
      <c r="O65" s="150">
        <f>ROUND(E65*N65,2)</f>
        <v>0</v>
      </c>
      <c r="P65" s="150">
        <v>0</v>
      </c>
      <c r="Q65" s="150">
        <f>ROUND(E65*P65,2)</f>
        <v>0</v>
      </c>
      <c r="R65" s="152"/>
      <c r="S65" s="152" t="s">
        <v>1617</v>
      </c>
      <c r="T65" s="153" t="s">
        <v>1617</v>
      </c>
      <c r="U65" s="135">
        <v>0</v>
      </c>
      <c r="V65" s="135">
        <f>ROUND(E65*U65,2)</f>
        <v>0</v>
      </c>
      <c r="W65" s="135"/>
      <c r="X65" s="135" t="s">
        <v>1458</v>
      </c>
      <c r="Y65" s="135" t="s">
        <v>1459</v>
      </c>
      <c r="Z65" s="125"/>
      <c r="AA65" s="125"/>
      <c r="AB65" s="125"/>
      <c r="AC65" s="125"/>
      <c r="AD65" s="125"/>
      <c r="AE65" s="125"/>
      <c r="AF65" s="125"/>
      <c r="AG65" s="125" t="s">
        <v>1460</v>
      </c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</row>
    <row r="66" spans="1:60" outlineLevel="2" x14ac:dyDescent="0.2">
      <c r="A66" s="132"/>
      <c r="B66" s="133"/>
      <c r="C66" s="170" t="s">
        <v>1695</v>
      </c>
      <c r="D66" s="168"/>
      <c r="E66" s="169">
        <v>1</v>
      </c>
      <c r="F66" s="135"/>
      <c r="G66" s="135"/>
      <c r="H66" s="135"/>
      <c r="I66" s="135"/>
      <c r="J66" s="135"/>
      <c r="K66" s="135"/>
      <c r="L66" s="135"/>
      <c r="M66" s="135"/>
      <c r="N66" s="134"/>
      <c r="O66" s="134"/>
      <c r="P66" s="134"/>
      <c r="Q66" s="134"/>
      <c r="R66" s="135"/>
      <c r="S66" s="135"/>
      <c r="T66" s="135"/>
      <c r="U66" s="135"/>
      <c r="V66" s="135"/>
      <c r="W66" s="135"/>
      <c r="X66" s="135"/>
      <c r="Y66" s="135"/>
      <c r="Z66" s="125"/>
      <c r="AA66" s="125"/>
      <c r="AB66" s="125"/>
      <c r="AC66" s="125"/>
      <c r="AD66" s="125"/>
      <c r="AE66" s="125"/>
      <c r="AF66" s="125"/>
      <c r="AG66" s="125" t="s">
        <v>1619</v>
      </c>
      <c r="AH66" s="125">
        <v>0</v>
      </c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</row>
    <row r="67" spans="1:60" outlineLevel="1" x14ac:dyDescent="0.2">
      <c r="A67" s="147">
        <v>20</v>
      </c>
      <c r="B67" s="148" t="s">
        <v>1696</v>
      </c>
      <c r="C67" s="163" t="s">
        <v>1697</v>
      </c>
      <c r="D67" s="149" t="s">
        <v>1682</v>
      </c>
      <c r="E67" s="150">
        <v>0.64729999999999999</v>
      </c>
      <c r="F67" s="151"/>
      <c r="G67" s="152">
        <f>ROUND(E67*F67,2)</f>
        <v>0</v>
      </c>
      <c r="H67" s="151">
        <v>59367.839999999997</v>
      </c>
      <c r="I67" s="152">
        <f>ROUND(E67*H67,2)</f>
        <v>38428.800000000003</v>
      </c>
      <c r="J67" s="151">
        <v>13602.16</v>
      </c>
      <c r="K67" s="152">
        <f>ROUND(E67*J67,2)</f>
        <v>8804.68</v>
      </c>
      <c r="L67" s="152">
        <v>21</v>
      </c>
      <c r="M67" s="152">
        <f>G67*(1+L67/100)</f>
        <v>0</v>
      </c>
      <c r="N67" s="150">
        <v>1.0211600000000001</v>
      </c>
      <c r="O67" s="150">
        <f>ROUND(E67*N67,2)</f>
        <v>0.66</v>
      </c>
      <c r="P67" s="150">
        <v>0</v>
      </c>
      <c r="Q67" s="150">
        <f>ROUND(E67*P67,2)</f>
        <v>0</v>
      </c>
      <c r="R67" s="152"/>
      <c r="S67" s="152" t="s">
        <v>1617</v>
      </c>
      <c r="T67" s="153" t="s">
        <v>1617</v>
      </c>
      <c r="U67" s="135">
        <v>0</v>
      </c>
      <c r="V67" s="135">
        <f>ROUND(E67*U67,2)</f>
        <v>0</v>
      </c>
      <c r="W67" s="135"/>
      <c r="X67" s="135" t="s">
        <v>1458</v>
      </c>
      <c r="Y67" s="135" t="s">
        <v>1459</v>
      </c>
      <c r="Z67" s="125"/>
      <c r="AA67" s="125"/>
      <c r="AB67" s="125"/>
      <c r="AC67" s="125"/>
      <c r="AD67" s="125"/>
      <c r="AE67" s="125"/>
      <c r="AF67" s="125"/>
      <c r="AG67" s="125" t="s">
        <v>1460</v>
      </c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</row>
    <row r="68" spans="1:60" ht="33.75" outlineLevel="2" x14ac:dyDescent="0.2">
      <c r="A68" s="132"/>
      <c r="B68" s="133"/>
      <c r="C68" s="269" t="s">
        <v>1698</v>
      </c>
      <c r="D68" s="270"/>
      <c r="E68" s="270"/>
      <c r="F68" s="270"/>
      <c r="G68" s="270"/>
      <c r="H68" s="135"/>
      <c r="I68" s="135"/>
      <c r="J68" s="135"/>
      <c r="K68" s="135"/>
      <c r="L68" s="135"/>
      <c r="M68" s="135"/>
      <c r="N68" s="134"/>
      <c r="O68" s="134"/>
      <c r="P68" s="134"/>
      <c r="Q68" s="134"/>
      <c r="R68" s="135"/>
      <c r="S68" s="135"/>
      <c r="T68" s="135"/>
      <c r="U68" s="135"/>
      <c r="V68" s="135"/>
      <c r="W68" s="135"/>
      <c r="X68" s="135"/>
      <c r="Y68" s="135"/>
      <c r="Z68" s="125"/>
      <c r="AA68" s="125"/>
      <c r="AB68" s="125"/>
      <c r="AC68" s="125"/>
      <c r="AD68" s="125"/>
      <c r="AE68" s="125"/>
      <c r="AF68" s="125"/>
      <c r="AG68" s="125" t="s">
        <v>1462</v>
      </c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54" t="str">
        <f>C68</f>
        <v>V položce jsou zakalkulovány náklady na dodání nastříhané a naohýbané výztuže, podložek, distančních vložek, drátu, skob apod., dále náklady na uložení výztuže a její vyvázání nebo přivaření bodovými svary.</v>
      </c>
      <c r="BB68" s="125"/>
      <c r="BC68" s="125"/>
      <c r="BD68" s="125"/>
      <c r="BE68" s="125"/>
      <c r="BF68" s="125"/>
      <c r="BG68" s="125"/>
      <c r="BH68" s="125"/>
    </row>
    <row r="69" spans="1:60" ht="22.5" outlineLevel="2" x14ac:dyDescent="0.2">
      <c r="A69" s="132"/>
      <c r="B69" s="133"/>
      <c r="C69" s="170" t="s">
        <v>1699</v>
      </c>
      <c r="D69" s="168"/>
      <c r="E69" s="169">
        <v>0.14000000000000001</v>
      </c>
      <c r="F69" s="135"/>
      <c r="G69" s="135"/>
      <c r="H69" s="135"/>
      <c r="I69" s="135"/>
      <c r="J69" s="135"/>
      <c r="K69" s="135"/>
      <c r="L69" s="135"/>
      <c r="M69" s="135"/>
      <c r="N69" s="134"/>
      <c r="O69" s="134"/>
      <c r="P69" s="134"/>
      <c r="Q69" s="134"/>
      <c r="R69" s="135"/>
      <c r="S69" s="135"/>
      <c r="T69" s="135"/>
      <c r="U69" s="135"/>
      <c r="V69" s="135"/>
      <c r="W69" s="135"/>
      <c r="X69" s="135"/>
      <c r="Y69" s="135"/>
      <c r="Z69" s="125"/>
      <c r="AA69" s="125"/>
      <c r="AB69" s="125"/>
      <c r="AC69" s="125"/>
      <c r="AD69" s="125"/>
      <c r="AE69" s="125"/>
      <c r="AF69" s="125"/>
      <c r="AG69" s="125" t="s">
        <v>1619</v>
      </c>
      <c r="AH69" s="125">
        <v>0</v>
      </c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</row>
    <row r="70" spans="1:60" ht="33.75" outlineLevel="3" x14ac:dyDescent="0.2">
      <c r="A70" s="132"/>
      <c r="B70" s="133"/>
      <c r="C70" s="170" t="s">
        <v>1700</v>
      </c>
      <c r="D70" s="168"/>
      <c r="E70" s="169">
        <v>0.12</v>
      </c>
      <c r="F70" s="135"/>
      <c r="G70" s="135"/>
      <c r="H70" s="135"/>
      <c r="I70" s="135"/>
      <c r="J70" s="135"/>
      <c r="K70" s="135"/>
      <c r="L70" s="135"/>
      <c r="M70" s="135"/>
      <c r="N70" s="134"/>
      <c r="O70" s="134"/>
      <c r="P70" s="134"/>
      <c r="Q70" s="134"/>
      <c r="R70" s="135"/>
      <c r="S70" s="135"/>
      <c r="T70" s="135"/>
      <c r="U70" s="135"/>
      <c r="V70" s="135"/>
      <c r="W70" s="135"/>
      <c r="X70" s="135"/>
      <c r="Y70" s="135"/>
      <c r="Z70" s="125"/>
      <c r="AA70" s="125"/>
      <c r="AB70" s="125"/>
      <c r="AC70" s="125"/>
      <c r="AD70" s="125"/>
      <c r="AE70" s="125"/>
      <c r="AF70" s="125"/>
      <c r="AG70" s="125" t="s">
        <v>1619</v>
      </c>
      <c r="AH70" s="125">
        <v>0</v>
      </c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</row>
    <row r="71" spans="1:60" outlineLevel="3" x14ac:dyDescent="0.2">
      <c r="A71" s="132"/>
      <c r="B71" s="133"/>
      <c r="C71" s="170" t="s">
        <v>1701</v>
      </c>
      <c r="D71" s="168"/>
      <c r="E71" s="169">
        <v>0.39</v>
      </c>
      <c r="F71" s="135"/>
      <c r="G71" s="135"/>
      <c r="H71" s="135"/>
      <c r="I71" s="135"/>
      <c r="J71" s="135"/>
      <c r="K71" s="135"/>
      <c r="L71" s="135"/>
      <c r="M71" s="135"/>
      <c r="N71" s="134"/>
      <c r="O71" s="134"/>
      <c r="P71" s="134"/>
      <c r="Q71" s="134"/>
      <c r="R71" s="135"/>
      <c r="S71" s="135"/>
      <c r="T71" s="135"/>
      <c r="U71" s="135"/>
      <c r="V71" s="135"/>
      <c r="W71" s="135"/>
      <c r="X71" s="135"/>
      <c r="Y71" s="135"/>
      <c r="Z71" s="125"/>
      <c r="AA71" s="125"/>
      <c r="AB71" s="125"/>
      <c r="AC71" s="125"/>
      <c r="AD71" s="125"/>
      <c r="AE71" s="125"/>
      <c r="AF71" s="125"/>
      <c r="AG71" s="125" t="s">
        <v>1619</v>
      </c>
      <c r="AH71" s="125">
        <v>0</v>
      </c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60" outlineLevel="1" x14ac:dyDescent="0.2">
      <c r="A72" s="147">
        <v>21</v>
      </c>
      <c r="B72" s="148" t="s">
        <v>1702</v>
      </c>
      <c r="C72" s="163" t="s">
        <v>1703</v>
      </c>
      <c r="D72" s="149" t="s">
        <v>1616</v>
      </c>
      <c r="E72" s="150">
        <v>11.231999999999999</v>
      </c>
      <c r="F72" s="151"/>
      <c r="G72" s="152">
        <f>ROUND(E72*F72,2)</f>
        <v>0</v>
      </c>
      <c r="H72" s="151">
        <v>2779.43</v>
      </c>
      <c r="I72" s="152">
        <f>ROUND(E72*H72,2)</f>
        <v>31218.560000000001</v>
      </c>
      <c r="J72" s="151">
        <v>315.57</v>
      </c>
      <c r="K72" s="152">
        <f>ROUND(E72*J72,2)</f>
        <v>3544.48</v>
      </c>
      <c r="L72" s="152">
        <v>21</v>
      </c>
      <c r="M72" s="152">
        <f>G72*(1+L72/100)</f>
        <v>0</v>
      </c>
      <c r="N72" s="150">
        <v>2.5249999999999999</v>
      </c>
      <c r="O72" s="150">
        <f>ROUND(E72*N72,2)</f>
        <v>28.36</v>
      </c>
      <c r="P72" s="150">
        <v>0</v>
      </c>
      <c r="Q72" s="150">
        <f>ROUND(E72*P72,2)</f>
        <v>0</v>
      </c>
      <c r="R72" s="152"/>
      <c r="S72" s="152" t="s">
        <v>1617</v>
      </c>
      <c r="T72" s="153" t="s">
        <v>1617</v>
      </c>
      <c r="U72" s="135">
        <v>0</v>
      </c>
      <c r="V72" s="135">
        <f>ROUND(E72*U72,2)</f>
        <v>0</v>
      </c>
      <c r="W72" s="135"/>
      <c r="X72" s="135" t="s">
        <v>1458</v>
      </c>
      <c r="Y72" s="135" t="s">
        <v>1459</v>
      </c>
      <c r="Z72" s="125"/>
      <c r="AA72" s="125"/>
      <c r="AB72" s="125"/>
      <c r="AC72" s="125"/>
      <c r="AD72" s="125"/>
      <c r="AE72" s="125"/>
      <c r="AF72" s="125"/>
      <c r="AG72" s="125" t="s">
        <v>1460</v>
      </c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</row>
    <row r="73" spans="1:60" outlineLevel="2" x14ac:dyDescent="0.2">
      <c r="A73" s="132"/>
      <c r="B73" s="133"/>
      <c r="C73" s="170" t="s">
        <v>1704</v>
      </c>
      <c r="D73" s="168"/>
      <c r="E73" s="169">
        <v>11.23</v>
      </c>
      <c r="F73" s="135"/>
      <c r="G73" s="135"/>
      <c r="H73" s="135"/>
      <c r="I73" s="135"/>
      <c r="J73" s="135"/>
      <c r="K73" s="135"/>
      <c r="L73" s="135"/>
      <c r="M73" s="135"/>
      <c r="N73" s="134"/>
      <c r="O73" s="134"/>
      <c r="P73" s="134"/>
      <c r="Q73" s="134"/>
      <c r="R73" s="135"/>
      <c r="S73" s="135"/>
      <c r="T73" s="135"/>
      <c r="U73" s="135"/>
      <c r="V73" s="135"/>
      <c r="W73" s="135"/>
      <c r="X73" s="135"/>
      <c r="Y73" s="135"/>
      <c r="Z73" s="125"/>
      <c r="AA73" s="125"/>
      <c r="AB73" s="125"/>
      <c r="AC73" s="125"/>
      <c r="AD73" s="125"/>
      <c r="AE73" s="125"/>
      <c r="AF73" s="125"/>
      <c r="AG73" s="125" t="s">
        <v>1619</v>
      </c>
      <c r="AH73" s="125">
        <v>0</v>
      </c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60" outlineLevel="1" x14ac:dyDescent="0.2">
      <c r="A74" s="147">
        <v>22</v>
      </c>
      <c r="B74" s="148" t="s">
        <v>1705</v>
      </c>
      <c r="C74" s="163" t="s">
        <v>1706</v>
      </c>
      <c r="D74" s="149" t="s">
        <v>1641</v>
      </c>
      <c r="E74" s="150">
        <v>10.44</v>
      </c>
      <c r="F74" s="151"/>
      <c r="G74" s="152">
        <f>ROUND(E74*F74,2)</f>
        <v>0</v>
      </c>
      <c r="H74" s="151">
        <v>20.04</v>
      </c>
      <c r="I74" s="152">
        <f>ROUND(E74*H74,2)</f>
        <v>209.22</v>
      </c>
      <c r="J74" s="151">
        <v>677.96</v>
      </c>
      <c r="K74" s="152">
        <f>ROUND(E74*J74,2)</f>
        <v>7077.9</v>
      </c>
      <c r="L74" s="152">
        <v>21</v>
      </c>
      <c r="M74" s="152">
        <f>G74*(1+L74/100)</f>
        <v>0</v>
      </c>
      <c r="N74" s="150">
        <v>2.0000000000000001E-4</v>
      </c>
      <c r="O74" s="150">
        <f>ROUND(E74*N74,2)</f>
        <v>0</v>
      </c>
      <c r="P74" s="150">
        <v>0</v>
      </c>
      <c r="Q74" s="150">
        <f>ROUND(E74*P74,2)</f>
        <v>0</v>
      </c>
      <c r="R74" s="152"/>
      <c r="S74" s="152" t="s">
        <v>1617</v>
      </c>
      <c r="T74" s="153" t="s">
        <v>1617</v>
      </c>
      <c r="U74" s="135">
        <v>0</v>
      </c>
      <c r="V74" s="135">
        <f>ROUND(E74*U74,2)</f>
        <v>0</v>
      </c>
      <c r="W74" s="135"/>
      <c r="X74" s="135" t="s">
        <v>1458</v>
      </c>
      <c r="Y74" s="135" t="s">
        <v>1459</v>
      </c>
      <c r="Z74" s="125"/>
      <c r="AA74" s="125"/>
      <c r="AB74" s="125"/>
      <c r="AC74" s="125"/>
      <c r="AD74" s="125"/>
      <c r="AE74" s="125"/>
      <c r="AF74" s="125"/>
      <c r="AG74" s="125" t="s">
        <v>1460</v>
      </c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</row>
    <row r="75" spans="1:60" ht="22.5" outlineLevel="2" x14ac:dyDescent="0.2">
      <c r="A75" s="132"/>
      <c r="B75" s="133"/>
      <c r="C75" s="170" t="s">
        <v>1707</v>
      </c>
      <c r="D75" s="168"/>
      <c r="E75" s="169">
        <v>10.44</v>
      </c>
      <c r="F75" s="135"/>
      <c r="G75" s="135"/>
      <c r="H75" s="135"/>
      <c r="I75" s="135"/>
      <c r="J75" s="135"/>
      <c r="K75" s="135"/>
      <c r="L75" s="135"/>
      <c r="M75" s="135"/>
      <c r="N75" s="134"/>
      <c r="O75" s="134"/>
      <c r="P75" s="134"/>
      <c r="Q75" s="134"/>
      <c r="R75" s="135"/>
      <c r="S75" s="135"/>
      <c r="T75" s="135"/>
      <c r="U75" s="135"/>
      <c r="V75" s="135"/>
      <c r="W75" s="135"/>
      <c r="X75" s="135"/>
      <c r="Y75" s="135"/>
      <c r="Z75" s="125"/>
      <c r="AA75" s="125"/>
      <c r="AB75" s="125"/>
      <c r="AC75" s="125"/>
      <c r="AD75" s="125"/>
      <c r="AE75" s="125"/>
      <c r="AF75" s="125"/>
      <c r="AG75" s="125" t="s">
        <v>1619</v>
      </c>
      <c r="AH75" s="125">
        <v>0</v>
      </c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</row>
    <row r="76" spans="1:60" outlineLevel="1" x14ac:dyDescent="0.2">
      <c r="A76" s="147">
        <v>23</v>
      </c>
      <c r="B76" s="148" t="s">
        <v>1708</v>
      </c>
      <c r="C76" s="163" t="s">
        <v>1709</v>
      </c>
      <c r="D76" s="149" t="s">
        <v>1641</v>
      </c>
      <c r="E76" s="150">
        <v>10.44</v>
      </c>
      <c r="F76" s="151"/>
      <c r="G76" s="152">
        <f>ROUND(E76*F76,2)</f>
        <v>0</v>
      </c>
      <c r="H76" s="151">
        <v>0</v>
      </c>
      <c r="I76" s="152">
        <f>ROUND(E76*H76,2)</f>
        <v>0</v>
      </c>
      <c r="J76" s="151">
        <v>140</v>
      </c>
      <c r="K76" s="152">
        <f>ROUND(E76*J76,2)</f>
        <v>1461.6</v>
      </c>
      <c r="L76" s="152">
        <v>21</v>
      </c>
      <c r="M76" s="152">
        <f>G76*(1+L76/100)</f>
        <v>0</v>
      </c>
      <c r="N76" s="150">
        <v>0</v>
      </c>
      <c r="O76" s="150">
        <f>ROUND(E76*N76,2)</f>
        <v>0</v>
      </c>
      <c r="P76" s="150">
        <v>0</v>
      </c>
      <c r="Q76" s="150">
        <f>ROUND(E76*P76,2)</f>
        <v>0</v>
      </c>
      <c r="R76" s="152"/>
      <c r="S76" s="152" t="s">
        <v>1617</v>
      </c>
      <c r="T76" s="153" t="s">
        <v>1617</v>
      </c>
      <c r="U76" s="135">
        <v>0</v>
      </c>
      <c r="V76" s="135">
        <f>ROUND(E76*U76,2)</f>
        <v>0</v>
      </c>
      <c r="W76" s="135"/>
      <c r="X76" s="135" t="s">
        <v>1458</v>
      </c>
      <c r="Y76" s="135" t="s">
        <v>1459</v>
      </c>
      <c r="Z76" s="125"/>
      <c r="AA76" s="125"/>
      <c r="AB76" s="125"/>
      <c r="AC76" s="125"/>
      <c r="AD76" s="125"/>
      <c r="AE76" s="125"/>
      <c r="AF76" s="125"/>
      <c r="AG76" s="125" t="s">
        <v>1460</v>
      </c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</row>
    <row r="77" spans="1:60" outlineLevel="2" x14ac:dyDescent="0.2">
      <c r="A77" s="132"/>
      <c r="B77" s="133"/>
      <c r="C77" s="170" t="s">
        <v>1710</v>
      </c>
      <c r="D77" s="168"/>
      <c r="E77" s="169">
        <v>10.44</v>
      </c>
      <c r="F77" s="135"/>
      <c r="G77" s="135"/>
      <c r="H77" s="135"/>
      <c r="I77" s="135"/>
      <c r="J77" s="135"/>
      <c r="K77" s="135"/>
      <c r="L77" s="135"/>
      <c r="M77" s="135"/>
      <c r="N77" s="134"/>
      <c r="O77" s="134"/>
      <c r="P77" s="134"/>
      <c r="Q77" s="134"/>
      <c r="R77" s="135"/>
      <c r="S77" s="135"/>
      <c r="T77" s="135"/>
      <c r="U77" s="135"/>
      <c r="V77" s="135"/>
      <c r="W77" s="135"/>
      <c r="X77" s="135"/>
      <c r="Y77" s="135"/>
      <c r="Z77" s="125"/>
      <c r="AA77" s="125"/>
      <c r="AB77" s="125"/>
      <c r="AC77" s="125"/>
      <c r="AD77" s="125"/>
      <c r="AE77" s="125"/>
      <c r="AF77" s="125"/>
      <c r="AG77" s="125" t="s">
        <v>1619</v>
      </c>
      <c r="AH77" s="125">
        <v>0</v>
      </c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</row>
    <row r="78" spans="1:60" ht="22.5" outlineLevel="1" x14ac:dyDescent="0.2">
      <c r="A78" s="155">
        <v>24</v>
      </c>
      <c r="B78" s="156" t="s">
        <v>1711</v>
      </c>
      <c r="C78" s="164" t="s">
        <v>1712</v>
      </c>
      <c r="D78" s="157" t="s">
        <v>1713</v>
      </c>
      <c r="E78" s="158">
        <v>1</v>
      </c>
      <c r="F78" s="159"/>
      <c r="G78" s="160">
        <f>ROUND(E78*F78,2)</f>
        <v>0</v>
      </c>
      <c r="H78" s="159">
        <v>0</v>
      </c>
      <c r="I78" s="160">
        <f>ROUND(E78*H78,2)</f>
        <v>0</v>
      </c>
      <c r="J78" s="159">
        <v>4700</v>
      </c>
      <c r="K78" s="160">
        <f>ROUND(E78*J78,2)</f>
        <v>4700</v>
      </c>
      <c r="L78" s="160">
        <v>21</v>
      </c>
      <c r="M78" s="160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60"/>
      <c r="S78" s="160" t="s">
        <v>1456</v>
      </c>
      <c r="T78" s="161" t="s">
        <v>1457</v>
      </c>
      <c r="U78" s="135">
        <v>0</v>
      </c>
      <c r="V78" s="135">
        <f>ROUND(E78*U78,2)</f>
        <v>0</v>
      </c>
      <c r="W78" s="135"/>
      <c r="X78" s="135" t="s">
        <v>1458</v>
      </c>
      <c r="Y78" s="135" t="s">
        <v>1459</v>
      </c>
      <c r="Z78" s="125"/>
      <c r="AA78" s="125"/>
      <c r="AB78" s="125"/>
      <c r="AC78" s="125"/>
      <c r="AD78" s="125"/>
      <c r="AE78" s="125"/>
      <c r="AF78" s="125"/>
      <c r="AG78" s="125" t="s">
        <v>1460</v>
      </c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</row>
    <row r="79" spans="1:60" outlineLevel="1" x14ac:dyDescent="0.2">
      <c r="A79" s="147">
        <v>25</v>
      </c>
      <c r="B79" s="148" t="s">
        <v>1714</v>
      </c>
      <c r="C79" s="163" t="s">
        <v>1715</v>
      </c>
      <c r="D79" s="149" t="s">
        <v>1716</v>
      </c>
      <c r="E79" s="150">
        <v>3</v>
      </c>
      <c r="F79" s="151"/>
      <c r="G79" s="152">
        <f>ROUND(E79*F79,2)</f>
        <v>0</v>
      </c>
      <c r="H79" s="151">
        <v>0</v>
      </c>
      <c r="I79" s="152">
        <f>ROUND(E79*H79,2)</f>
        <v>0</v>
      </c>
      <c r="J79" s="151">
        <v>110</v>
      </c>
      <c r="K79" s="152">
        <f>ROUND(E79*J79,2)</f>
        <v>330</v>
      </c>
      <c r="L79" s="152">
        <v>21</v>
      </c>
      <c r="M79" s="152">
        <f>G79*(1+L79/100)</f>
        <v>0</v>
      </c>
      <c r="N79" s="150">
        <v>0</v>
      </c>
      <c r="O79" s="150">
        <f>ROUND(E79*N79,2)</f>
        <v>0</v>
      </c>
      <c r="P79" s="150">
        <v>0</v>
      </c>
      <c r="Q79" s="150">
        <f>ROUND(E79*P79,2)</f>
        <v>0</v>
      </c>
      <c r="R79" s="152"/>
      <c r="S79" s="152" t="s">
        <v>1456</v>
      </c>
      <c r="T79" s="153" t="s">
        <v>1457</v>
      </c>
      <c r="U79" s="135">
        <v>0</v>
      </c>
      <c r="V79" s="135">
        <f>ROUND(E79*U79,2)</f>
        <v>0</v>
      </c>
      <c r="W79" s="135"/>
      <c r="X79" s="135" t="s">
        <v>1458</v>
      </c>
      <c r="Y79" s="135" t="s">
        <v>1459</v>
      </c>
      <c r="Z79" s="125"/>
      <c r="AA79" s="125"/>
      <c r="AB79" s="125"/>
      <c r="AC79" s="125"/>
      <c r="AD79" s="125"/>
      <c r="AE79" s="125"/>
      <c r="AF79" s="125"/>
      <c r="AG79" s="125" t="s">
        <v>1460</v>
      </c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</row>
    <row r="80" spans="1:60" outlineLevel="2" x14ac:dyDescent="0.2">
      <c r="A80" s="132"/>
      <c r="B80" s="133"/>
      <c r="C80" s="170" t="s">
        <v>1303</v>
      </c>
      <c r="D80" s="168"/>
      <c r="E80" s="169">
        <v>3</v>
      </c>
      <c r="F80" s="135"/>
      <c r="G80" s="135"/>
      <c r="H80" s="135"/>
      <c r="I80" s="135"/>
      <c r="J80" s="135"/>
      <c r="K80" s="135"/>
      <c r="L80" s="135"/>
      <c r="M80" s="135"/>
      <c r="N80" s="134"/>
      <c r="O80" s="134"/>
      <c r="P80" s="134"/>
      <c r="Q80" s="134"/>
      <c r="R80" s="135"/>
      <c r="S80" s="135"/>
      <c r="T80" s="135"/>
      <c r="U80" s="135"/>
      <c r="V80" s="135"/>
      <c r="W80" s="135"/>
      <c r="X80" s="135"/>
      <c r="Y80" s="135"/>
      <c r="Z80" s="125"/>
      <c r="AA80" s="125"/>
      <c r="AB80" s="125"/>
      <c r="AC80" s="125"/>
      <c r="AD80" s="125"/>
      <c r="AE80" s="125"/>
      <c r="AF80" s="125"/>
      <c r="AG80" s="125" t="s">
        <v>1619</v>
      </c>
      <c r="AH80" s="125">
        <v>0</v>
      </c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</row>
    <row r="81" spans="1:60" outlineLevel="1" x14ac:dyDescent="0.2">
      <c r="A81" s="147">
        <v>26</v>
      </c>
      <c r="B81" s="148" t="s">
        <v>1717</v>
      </c>
      <c r="C81" s="163" t="s">
        <v>1718</v>
      </c>
      <c r="D81" s="149" t="s">
        <v>1716</v>
      </c>
      <c r="E81" s="150">
        <v>3</v>
      </c>
      <c r="F81" s="151"/>
      <c r="G81" s="152">
        <f>ROUND(E81*F81,2)</f>
        <v>0</v>
      </c>
      <c r="H81" s="151">
        <v>0</v>
      </c>
      <c r="I81" s="152">
        <f>ROUND(E81*H81,2)</f>
        <v>0</v>
      </c>
      <c r="J81" s="151">
        <v>110</v>
      </c>
      <c r="K81" s="152">
        <f>ROUND(E81*J81,2)</f>
        <v>330</v>
      </c>
      <c r="L81" s="152">
        <v>21</v>
      </c>
      <c r="M81" s="152">
        <f>G81*(1+L81/100)</f>
        <v>0</v>
      </c>
      <c r="N81" s="150">
        <v>0</v>
      </c>
      <c r="O81" s="150">
        <f>ROUND(E81*N81,2)</f>
        <v>0</v>
      </c>
      <c r="P81" s="150">
        <v>0</v>
      </c>
      <c r="Q81" s="150">
        <f>ROUND(E81*P81,2)</f>
        <v>0</v>
      </c>
      <c r="R81" s="152"/>
      <c r="S81" s="152" t="s">
        <v>1456</v>
      </c>
      <c r="T81" s="153" t="s">
        <v>1457</v>
      </c>
      <c r="U81" s="135">
        <v>0</v>
      </c>
      <c r="V81" s="135">
        <f>ROUND(E81*U81,2)</f>
        <v>0</v>
      </c>
      <c r="W81" s="135"/>
      <c r="X81" s="135" t="s">
        <v>1458</v>
      </c>
      <c r="Y81" s="135" t="s">
        <v>1459</v>
      </c>
      <c r="Z81" s="125"/>
      <c r="AA81" s="125"/>
      <c r="AB81" s="125"/>
      <c r="AC81" s="125"/>
      <c r="AD81" s="125"/>
      <c r="AE81" s="125"/>
      <c r="AF81" s="125"/>
      <c r="AG81" s="125" t="s">
        <v>1460</v>
      </c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</row>
    <row r="82" spans="1:60" outlineLevel="2" x14ac:dyDescent="0.2">
      <c r="A82" s="132"/>
      <c r="B82" s="133"/>
      <c r="C82" s="170" t="s">
        <v>1303</v>
      </c>
      <c r="D82" s="168"/>
      <c r="E82" s="169">
        <v>3</v>
      </c>
      <c r="F82" s="135"/>
      <c r="G82" s="135"/>
      <c r="H82" s="135"/>
      <c r="I82" s="135"/>
      <c r="J82" s="135"/>
      <c r="K82" s="135"/>
      <c r="L82" s="135"/>
      <c r="M82" s="135"/>
      <c r="N82" s="134"/>
      <c r="O82" s="134"/>
      <c r="P82" s="134"/>
      <c r="Q82" s="134"/>
      <c r="R82" s="135"/>
      <c r="S82" s="135"/>
      <c r="T82" s="135"/>
      <c r="U82" s="135"/>
      <c r="V82" s="135"/>
      <c r="W82" s="135"/>
      <c r="X82" s="135"/>
      <c r="Y82" s="135"/>
      <c r="Z82" s="125"/>
      <c r="AA82" s="125"/>
      <c r="AB82" s="125"/>
      <c r="AC82" s="125"/>
      <c r="AD82" s="125"/>
      <c r="AE82" s="125"/>
      <c r="AF82" s="125"/>
      <c r="AG82" s="125" t="s">
        <v>1619</v>
      </c>
      <c r="AH82" s="125">
        <v>0</v>
      </c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</row>
    <row r="83" spans="1:60" x14ac:dyDescent="0.2">
      <c r="A83" s="140" t="s">
        <v>1451</v>
      </c>
      <c r="B83" s="141" t="s">
        <v>1303</v>
      </c>
      <c r="C83" s="162" t="s">
        <v>1304</v>
      </c>
      <c r="D83" s="142"/>
      <c r="E83" s="143"/>
      <c r="F83" s="144"/>
      <c r="G83" s="144">
        <f>SUMIF(AG84:AG150,"&lt;&gt;NOR",G84:G150)</f>
        <v>0</v>
      </c>
      <c r="H83" s="144"/>
      <c r="I83" s="144">
        <f>SUM(I84:I150)</f>
        <v>501214.58</v>
      </c>
      <c r="J83" s="144"/>
      <c r="K83" s="144">
        <f>SUM(K84:K150)</f>
        <v>119243.55</v>
      </c>
      <c r="L83" s="144"/>
      <c r="M83" s="144">
        <f>SUM(M84:M150)</f>
        <v>0</v>
      </c>
      <c r="N83" s="143"/>
      <c r="O83" s="143">
        <f>SUM(O84:O150)</f>
        <v>62.1</v>
      </c>
      <c r="P83" s="143"/>
      <c r="Q83" s="143">
        <f>SUM(Q84:Q150)</f>
        <v>0</v>
      </c>
      <c r="R83" s="144"/>
      <c r="S83" s="144"/>
      <c r="T83" s="145"/>
      <c r="U83" s="139"/>
      <c r="V83" s="139">
        <f>SUM(V84:V150)</f>
        <v>0</v>
      </c>
      <c r="W83" s="139"/>
      <c r="X83" s="139"/>
      <c r="Y83" s="139"/>
      <c r="AG83" t="s">
        <v>1452</v>
      </c>
    </row>
    <row r="84" spans="1:60" outlineLevel="1" x14ac:dyDescent="0.2">
      <c r="A84" s="147">
        <v>27</v>
      </c>
      <c r="B84" s="148" t="s">
        <v>1719</v>
      </c>
      <c r="C84" s="163" t="s">
        <v>1720</v>
      </c>
      <c r="D84" s="149" t="s">
        <v>1641</v>
      </c>
      <c r="E84" s="150">
        <v>119.3862</v>
      </c>
      <c r="F84" s="151"/>
      <c r="G84" s="152">
        <f>ROUND(E84*F84,2)</f>
        <v>0</v>
      </c>
      <c r="H84" s="151">
        <v>2035.08</v>
      </c>
      <c r="I84" s="152">
        <f>ROUND(E84*H84,2)</f>
        <v>242960.47</v>
      </c>
      <c r="J84" s="151">
        <v>379.92</v>
      </c>
      <c r="K84" s="152">
        <f>ROUND(E84*J84,2)</f>
        <v>45357.21</v>
      </c>
      <c r="L84" s="152">
        <v>21</v>
      </c>
      <c r="M84" s="152">
        <f>G84*(1+L84/100)</f>
        <v>0</v>
      </c>
      <c r="N84" s="150">
        <v>0.26335999999999998</v>
      </c>
      <c r="O84" s="150">
        <f>ROUND(E84*N84,2)</f>
        <v>31.44</v>
      </c>
      <c r="P84" s="150">
        <v>0</v>
      </c>
      <c r="Q84" s="150">
        <f>ROUND(E84*P84,2)</f>
        <v>0</v>
      </c>
      <c r="R84" s="152"/>
      <c r="S84" s="152" t="s">
        <v>1617</v>
      </c>
      <c r="T84" s="153" t="s">
        <v>1617</v>
      </c>
      <c r="U84" s="135">
        <v>0</v>
      </c>
      <c r="V84" s="135">
        <f>ROUND(E84*U84,2)</f>
        <v>0</v>
      </c>
      <c r="W84" s="135"/>
      <c r="X84" s="135" t="s">
        <v>1458</v>
      </c>
      <c r="Y84" s="135" t="s">
        <v>1459</v>
      </c>
      <c r="Z84" s="125"/>
      <c r="AA84" s="125"/>
      <c r="AB84" s="125"/>
      <c r="AC84" s="125"/>
      <c r="AD84" s="125"/>
      <c r="AE84" s="125"/>
      <c r="AF84" s="125"/>
      <c r="AG84" s="125" t="s">
        <v>1460</v>
      </c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</row>
    <row r="85" spans="1:60" outlineLevel="2" x14ac:dyDescent="0.2">
      <c r="A85" s="132"/>
      <c r="B85" s="133"/>
      <c r="C85" s="269" t="s">
        <v>1721</v>
      </c>
      <c r="D85" s="270"/>
      <c r="E85" s="270"/>
      <c r="F85" s="270"/>
      <c r="G85" s="270"/>
      <c r="H85" s="135"/>
      <c r="I85" s="135"/>
      <c r="J85" s="135"/>
      <c r="K85" s="135"/>
      <c r="L85" s="135"/>
      <c r="M85" s="135"/>
      <c r="N85" s="134"/>
      <c r="O85" s="134"/>
      <c r="P85" s="134"/>
      <c r="Q85" s="134"/>
      <c r="R85" s="135"/>
      <c r="S85" s="135"/>
      <c r="T85" s="135"/>
      <c r="U85" s="135"/>
      <c r="V85" s="135"/>
      <c r="W85" s="135"/>
      <c r="X85" s="135"/>
      <c r="Y85" s="135"/>
      <c r="Z85" s="125"/>
      <c r="AA85" s="125"/>
      <c r="AB85" s="125"/>
      <c r="AC85" s="125"/>
      <c r="AD85" s="125"/>
      <c r="AE85" s="125"/>
      <c r="AF85" s="125"/>
      <c r="AG85" s="125" t="s">
        <v>1462</v>
      </c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</row>
    <row r="86" spans="1:60" ht="45" outlineLevel="3" x14ac:dyDescent="0.2">
      <c r="A86" s="132"/>
      <c r="B86" s="133"/>
      <c r="C86" s="271" t="s">
        <v>1722</v>
      </c>
      <c r="D86" s="272"/>
      <c r="E86" s="272"/>
      <c r="F86" s="272"/>
      <c r="G86" s="272"/>
      <c r="H86" s="135"/>
      <c r="I86" s="135"/>
      <c r="J86" s="135"/>
      <c r="K86" s="135"/>
      <c r="L86" s="135"/>
      <c r="M86" s="135"/>
      <c r="N86" s="134"/>
      <c r="O86" s="134"/>
      <c r="P86" s="134"/>
      <c r="Q86" s="134"/>
      <c r="R86" s="135"/>
      <c r="S86" s="135"/>
      <c r="T86" s="135"/>
      <c r="U86" s="135"/>
      <c r="V86" s="135"/>
      <c r="W86" s="135"/>
      <c r="X86" s="135"/>
      <c r="Y86" s="135"/>
      <c r="Z86" s="125"/>
      <c r="AA86" s="125"/>
      <c r="AB86" s="125"/>
      <c r="AC86" s="125"/>
      <c r="AD86" s="125"/>
      <c r="AE86" s="125"/>
      <c r="AF86" s="125"/>
      <c r="AG86" s="125" t="s">
        <v>1462</v>
      </c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54" t="str">
        <f>C86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86" s="125"/>
      <c r="BC86" s="125"/>
      <c r="BD86" s="125"/>
      <c r="BE86" s="125"/>
      <c r="BF86" s="125"/>
      <c r="BG86" s="125"/>
      <c r="BH86" s="125"/>
    </row>
    <row r="87" spans="1:60" ht="45" outlineLevel="3" x14ac:dyDescent="0.2">
      <c r="A87" s="132"/>
      <c r="B87" s="133"/>
      <c r="C87" s="271" t="s">
        <v>1723</v>
      </c>
      <c r="D87" s="272"/>
      <c r="E87" s="272"/>
      <c r="F87" s="272"/>
      <c r="G87" s="272"/>
      <c r="H87" s="135"/>
      <c r="I87" s="135"/>
      <c r="J87" s="135"/>
      <c r="K87" s="135"/>
      <c r="L87" s="135"/>
      <c r="M87" s="135"/>
      <c r="N87" s="134"/>
      <c r="O87" s="134"/>
      <c r="P87" s="134"/>
      <c r="Q87" s="134"/>
      <c r="R87" s="135"/>
      <c r="S87" s="135"/>
      <c r="T87" s="135"/>
      <c r="U87" s="135"/>
      <c r="V87" s="135"/>
      <c r="W87" s="135"/>
      <c r="X87" s="135"/>
      <c r="Y87" s="135"/>
      <c r="Z87" s="125"/>
      <c r="AA87" s="125"/>
      <c r="AB87" s="125"/>
      <c r="AC87" s="125"/>
      <c r="AD87" s="125"/>
      <c r="AE87" s="125"/>
      <c r="AF87" s="125"/>
      <c r="AG87" s="125" t="s">
        <v>1462</v>
      </c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54" t="str">
        <f>C87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87" s="125"/>
      <c r="BC87" s="125"/>
      <c r="BD87" s="125"/>
      <c r="BE87" s="125"/>
      <c r="BF87" s="125"/>
      <c r="BG87" s="125"/>
      <c r="BH87" s="125"/>
    </row>
    <row r="88" spans="1:60" ht="22.5" outlineLevel="3" x14ac:dyDescent="0.2">
      <c r="A88" s="132"/>
      <c r="B88" s="133"/>
      <c r="C88" s="271" t="s">
        <v>1724</v>
      </c>
      <c r="D88" s="272"/>
      <c r="E88" s="272"/>
      <c r="F88" s="272"/>
      <c r="G88" s="272"/>
      <c r="H88" s="135"/>
      <c r="I88" s="135"/>
      <c r="J88" s="135"/>
      <c r="K88" s="135"/>
      <c r="L88" s="135"/>
      <c r="M88" s="135"/>
      <c r="N88" s="134"/>
      <c r="O88" s="134"/>
      <c r="P88" s="134"/>
      <c r="Q88" s="134"/>
      <c r="R88" s="135"/>
      <c r="S88" s="135"/>
      <c r="T88" s="135"/>
      <c r="U88" s="135"/>
      <c r="V88" s="135"/>
      <c r="W88" s="135"/>
      <c r="X88" s="135"/>
      <c r="Y88" s="135"/>
      <c r="Z88" s="125"/>
      <c r="AA88" s="125"/>
      <c r="AB88" s="125"/>
      <c r="AC88" s="125"/>
      <c r="AD88" s="125"/>
      <c r="AE88" s="125"/>
      <c r="AF88" s="125"/>
      <c r="AG88" s="125" t="s">
        <v>1462</v>
      </c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54" t="str">
        <f>C88</f>
        <v>c) vynechání rýh, instalačních drážek, průduchů, výklenků (nik), prostupů a jiných dutin, které jsou zakresleny v projektu (např. ve zdivu, příčkách, betonových konstrukcích apod.),</v>
      </c>
      <c r="BB88" s="125"/>
      <c r="BC88" s="125"/>
      <c r="BD88" s="125"/>
      <c r="BE88" s="125"/>
      <c r="BF88" s="125"/>
      <c r="BG88" s="125"/>
      <c r="BH88" s="125"/>
    </row>
    <row r="89" spans="1:60" outlineLevel="3" x14ac:dyDescent="0.2">
      <c r="A89" s="132"/>
      <c r="B89" s="133"/>
      <c r="C89" s="271" t="s">
        <v>1725</v>
      </c>
      <c r="D89" s="272"/>
      <c r="E89" s="272"/>
      <c r="F89" s="272"/>
      <c r="G89" s="272"/>
      <c r="H89" s="135"/>
      <c r="I89" s="135"/>
      <c r="J89" s="135"/>
      <c r="K89" s="135"/>
      <c r="L89" s="135"/>
      <c r="M89" s="135"/>
      <c r="N89" s="134"/>
      <c r="O89" s="134"/>
      <c r="P89" s="134"/>
      <c r="Q89" s="134"/>
      <c r="R89" s="135"/>
      <c r="S89" s="135"/>
      <c r="T89" s="135"/>
      <c r="U89" s="135"/>
      <c r="V89" s="135"/>
      <c r="W89" s="135"/>
      <c r="X89" s="135"/>
      <c r="Y89" s="135"/>
      <c r="Z89" s="125"/>
      <c r="AA89" s="125"/>
      <c r="AB89" s="125"/>
      <c r="AC89" s="125"/>
      <c r="AD89" s="125"/>
      <c r="AE89" s="125"/>
      <c r="AF89" s="125"/>
      <c r="AG89" s="125" t="s">
        <v>1462</v>
      </c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</row>
    <row r="90" spans="1:60" outlineLevel="2" x14ac:dyDescent="0.2">
      <c r="A90" s="132"/>
      <c r="B90" s="133"/>
      <c r="C90" s="170" t="s">
        <v>1726</v>
      </c>
      <c r="D90" s="168"/>
      <c r="E90" s="169"/>
      <c r="F90" s="135"/>
      <c r="G90" s="135"/>
      <c r="H90" s="135"/>
      <c r="I90" s="135"/>
      <c r="J90" s="135"/>
      <c r="K90" s="135"/>
      <c r="L90" s="135"/>
      <c r="M90" s="135"/>
      <c r="N90" s="134"/>
      <c r="O90" s="134"/>
      <c r="P90" s="134"/>
      <c r="Q90" s="134"/>
      <c r="R90" s="135"/>
      <c r="S90" s="135"/>
      <c r="T90" s="135"/>
      <c r="U90" s="135"/>
      <c r="V90" s="135"/>
      <c r="W90" s="135"/>
      <c r="X90" s="135"/>
      <c r="Y90" s="135"/>
      <c r="Z90" s="125"/>
      <c r="AA90" s="125"/>
      <c r="AB90" s="125"/>
      <c r="AC90" s="125"/>
      <c r="AD90" s="125"/>
      <c r="AE90" s="125"/>
      <c r="AF90" s="125"/>
      <c r="AG90" s="125" t="s">
        <v>1619</v>
      </c>
      <c r="AH90" s="125">
        <v>0</v>
      </c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</row>
    <row r="91" spans="1:60" ht="22.5" outlineLevel="3" x14ac:dyDescent="0.2">
      <c r="A91" s="132"/>
      <c r="B91" s="133"/>
      <c r="C91" s="170" t="s">
        <v>1727</v>
      </c>
      <c r="D91" s="168"/>
      <c r="E91" s="169">
        <v>36.33</v>
      </c>
      <c r="F91" s="135"/>
      <c r="G91" s="135"/>
      <c r="H91" s="135"/>
      <c r="I91" s="135"/>
      <c r="J91" s="135"/>
      <c r="K91" s="135"/>
      <c r="L91" s="135"/>
      <c r="M91" s="135"/>
      <c r="N91" s="134"/>
      <c r="O91" s="134"/>
      <c r="P91" s="134"/>
      <c r="Q91" s="134"/>
      <c r="R91" s="135"/>
      <c r="S91" s="135"/>
      <c r="T91" s="135"/>
      <c r="U91" s="135"/>
      <c r="V91" s="135"/>
      <c r="W91" s="135"/>
      <c r="X91" s="135"/>
      <c r="Y91" s="135"/>
      <c r="Z91" s="125"/>
      <c r="AA91" s="125"/>
      <c r="AB91" s="125"/>
      <c r="AC91" s="125"/>
      <c r="AD91" s="125"/>
      <c r="AE91" s="125"/>
      <c r="AF91" s="125"/>
      <c r="AG91" s="125" t="s">
        <v>1619</v>
      </c>
      <c r="AH91" s="125">
        <v>0</v>
      </c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</row>
    <row r="92" spans="1:60" outlineLevel="3" x14ac:dyDescent="0.2">
      <c r="A92" s="132"/>
      <c r="B92" s="133"/>
      <c r="C92" s="170" t="s">
        <v>1728</v>
      </c>
      <c r="D92" s="168"/>
      <c r="E92" s="169">
        <v>8.5399999999999991</v>
      </c>
      <c r="F92" s="135"/>
      <c r="G92" s="135"/>
      <c r="H92" s="135"/>
      <c r="I92" s="135"/>
      <c r="J92" s="135"/>
      <c r="K92" s="135"/>
      <c r="L92" s="135"/>
      <c r="M92" s="135"/>
      <c r="N92" s="134"/>
      <c r="O92" s="134"/>
      <c r="P92" s="134"/>
      <c r="Q92" s="134"/>
      <c r="R92" s="135"/>
      <c r="S92" s="135"/>
      <c r="T92" s="135"/>
      <c r="U92" s="135"/>
      <c r="V92" s="135"/>
      <c r="W92" s="135"/>
      <c r="X92" s="135"/>
      <c r="Y92" s="135"/>
      <c r="Z92" s="125"/>
      <c r="AA92" s="125"/>
      <c r="AB92" s="125"/>
      <c r="AC92" s="125"/>
      <c r="AD92" s="125"/>
      <c r="AE92" s="125"/>
      <c r="AF92" s="125"/>
      <c r="AG92" s="125" t="s">
        <v>1619</v>
      </c>
      <c r="AH92" s="125">
        <v>0</v>
      </c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</row>
    <row r="93" spans="1:60" outlineLevel="3" x14ac:dyDescent="0.2">
      <c r="A93" s="132"/>
      <c r="B93" s="133"/>
      <c r="C93" s="170" t="s">
        <v>1729</v>
      </c>
      <c r="D93" s="168"/>
      <c r="E93" s="169"/>
      <c r="F93" s="135"/>
      <c r="G93" s="135"/>
      <c r="H93" s="135"/>
      <c r="I93" s="135"/>
      <c r="J93" s="135"/>
      <c r="K93" s="135"/>
      <c r="L93" s="135"/>
      <c r="M93" s="135"/>
      <c r="N93" s="134"/>
      <c r="O93" s="134"/>
      <c r="P93" s="134"/>
      <c r="Q93" s="134"/>
      <c r="R93" s="135"/>
      <c r="S93" s="135"/>
      <c r="T93" s="135"/>
      <c r="U93" s="135"/>
      <c r="V93" s="135"/>
      <c r="W93" s="135"/>
      <c r="X93" s="135"/>
      <c r="Y93" s="135"/>
      <c r="Z93" s="125"/>
      <c r="AA93" s="125"/>
      <c r="AB93" s="125"/>
      <c r="AC93" s="125"/>
      <c r="AD93" s="125"/>
      <c r="AE93" s="125"/>
      <c r="AF93" s="125"/>
      <c r="AG93" s="125" t="s">
        <v>1619</v>
      </c>
      <c r="AH93" s="125">
        <v>0</v>
      </c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</row>
    <row r="94" spans="1:60" ht="22.5" outlineLevel="3" x14ac:dyDescent="0.2">
      <c r="A94" s="132"/>
      <c r="B94" s="133"/>
      <c r="C94" s="170" t="s">
        <v>1730</v>
      </c>
      <c r="D94" s="168"/>
      <c r="E94" s="169">
        <v>23.14</v>
      </c>
      <c r="F94" s="135"/>
      <c r="G94" s="135"/>
      <c r="H94" s="135"/>
      <c r="I94" s="135"/>
      <c r="J94" s="135"/>
      <c r="K94" s="135"/>
      <c r="L94" s="135"/>
      <c r="M94" s="135"/>
      <c r="N94" s="134"/>
      <c r="O94" s="134"/>
      <c r="P94" s="134"/>
      <c r="Q94" s="134"/>
      <c r="R94" s="135"/>
      <c r="S94" s="135"/>
      <c r="T94" s="135"/>
      <c r="U94" s="135"/>
      <c r="V94" s="135"/>
      <c r="W94" s="135"/>
      <c r="X94" s="135"/>
      <c r="Y94" s="135"/>
      <c r="Z94" s="125"/>
      <c r="AA94" s="125"/>
      <c r="AB94" s="125"/>
      <c r="AC94" s="125"/>
      <c r="AD94" s="125"/>
      <c r="AE94" s="125"/>
      <c r="AF94" s="125"/>
      <c r="AG94" s="125" t="s">
        <v>1619</v>
      </c>
      <c r="AH94" s="125">
        <v>0</v>
      </c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</row>
    <row r="95" spans="1:60" ht="22.5" outlineLevel="3" x14ac:dyDescent="0.2">
      <c r="A95" s="132"/>
      <c r="B95" s="133"/>
      <c r="C95" s="170" t="s">
        <v>1731</v>
      </c>
      <c r="D95" s="168"/>
      <c r="E95" s="169">
        <v>19.95</v>
      </c>
      <c r="F95" s="135"/>
      <c r="G95" s="135"/>
      <c r="H95" s="135"/>
      <c r="I95" s="135"/>
      <c r="J95" s="135"/>
      <c r="K95" s="135"/>
      <c r="L95" s="135"/>
      <c r="M95" s="135"/>
      <c r="N95" s="134"/>
      <c r="O95" s="134"/>
      <c r="P95" s="134"/>
      <c r="Q95" s="134"/>
      <c r="R95" s="135"/>
      <c r="S95" s="135"/>
      <c r="T95" s="135"/>
      <c r="U95" s="135"/>
      <c r="V95" s="135"/>
      <c r="W95" s="135"/>
      <c r="X95" s="135"/>
      <c r="Y95" s="135"/>
      <c r="Z95" s="125"/>
      <c r="AA95" s="125"/>
      <c r="AB95" s="125"/>
      <c r="AC95" s="125"/>
      <c r="AD95" s="125"/>
      <c r="AE95" s="125"/>
      <c r="AF95" s="125"/>
      <c r="AG95" s="125" t="s">
        <v>1619</v>
      </c>
      <c r="AH95" s="125">
        <v>0</v>
      </c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</row>
    <row r="96" spans="1:60" outlineLevel="3" x14ac:dyDescent="0.2">
      <c r="A96" s="132"/>
      <c r="B96" s="133"/>
      <c r="C96" s="170" t="s">
        <v>1732</v>
      </c>
      <c r="D96" s="168"/>
      <c r="E96" s="169">
        <v>11.8</v>
      </c>
      <c r="F96" s="135"/>
      <c r="G96" s="135"/>
      <c r="H96" s="135"/>
      <c r="I96" s="135"/>
      <c r="J96" s="135"/>
      <c r="K96" s="135"/>
      <c r="L96" s="135"/>
      <c r="M96" s="135"/>
      <c r="N96" s="134"/>
      <c r="O96" s="134"/>
      <c r="P96" s="134"/>
      <c r="Q96" s="134"/>
      <c r="R96" s="135"/>
      <c r="S96" s="135"/>
      <c r="T96" s="135"/>
      <c r="U96" s="135"/>
      <c r="V96" s="135"/>
      <c r="W96" s="135"/>
      <c r="X96" s="135"/>
      <c r="Y96" s="135"/>
      <c r="Z96" s="125"/>
      <c r="AA96" s="125"/>
      <c r="AB96" s="125"/>
      <c r="AC96" s="125"/>
      <c r="AD96" s="125"/>
      <c r="AE96" s="125"/>
      <c r="AF96" s="125"/>
      <c r="AG96" s="125" t="s">
        <v>1619</v>
      </c>
      <c r="AH96" s="125">
        <v>0</v>
      </c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</row>
    <row r="97" spans="1:60" ht="22.5" outlineLevel="3" x14ac:dyDescent="0.2">
      <c r="A97" s="132"/>
      <c r="B97" s="133"/>
      <c r="C97" s="170" t="s">
        <v>1733</v>
      </c>
      <c r="D97" s="168"/>
      <c r="E97" s="169">
        <v>19.63</v>
      </c>
      <c r="F97" s="135"/>
      <c r="G97" s="135"/>
      <c r="H97" s="135"/>
      <c r="I97" s="135"/>
      <c r="J97" s="135"/>
      <c r="K97" s="135"/>
      <c r="L97" s="135"/>
      <c r="M97" s="135"/>
      <c r="N97" s="134"/>
      <c r="O97" s="134"/>
      <c r="P97" s="134"/>
      <c r="Q97" s="134"/>
      <c r="R97" s="135"/>
      <c r="S97" s="135"/>
      <c r="T97" s="135"/>
      <c r="U97" s="135"/>
      <c r="V97" s="135"/>
      <c r="W97" s="135"/>
      <c r="X97" s="135"/>
      <c r="Y97" s="135"/>
      <c r="Z97" s="125"/>
      <c r="AA97" s="125"/>
      <c r="AB97" s="125"/>
      <c r="AC97" s="125"/>
      <c r="AD97" s="125"/>
      <c r="AE97" s="125"/>
      <c r="AF97" s="125"/>
      <c r="AG97" s="125" t="s">
        <v>1619</v>
      </c>
      <c r="AH97" s="125">
        <v>0</v>
      </c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</row>
    <row r="98" spans="1:60" outlineLevel="1" x14ac:dyDescent="0.2">
      <c r="A98" s="147">
        <v>28</v>
      </c>
      <c r="B98" s="148" t="s">
        <v>1734</v>
      </c>
      <c r="C98" s="163" t="s">
        <v>1735</v>
      </c>
      <c r="D98" s="149" t="s">
        <v>1641</v>
      </c>
      <c r="E98" s="150">
        <v>83.408699999999996</v>
      </c>
      <c r="F98" s="151"/>
      <c r="G98" s="152">
        <f>ROUND(E98*F98,2)</f>
        <v>0</v>
      </c>
      <c r="H98" s="151">
        <v>2438.48</v>
      </c>
      <c r="I98" s="152">
        <f>ROUND(E98*H98,2)</f>
        <v>203390.45</v>
      </c>
      <c r="J98" s="151">
        <v>466.52</v>
      </c>
      <c r="K98" s="152">
        <f>ROUND(E98*J98,2)</f>
        <v>38911.83</v>
      </c>
      <c r="L98" s="152">
        <v>21</v>
      </c>
      <c r="M98" s="152">
        <f>G98*(1+L98/100)</f>
        <v>0</v>
      </c>
      <c r="N98" s="150">
        <v>0.30319000000000002</v>
      </c>
      <c r="O98" s="150">
        <f>ROUND(E98*N98,2)</f>
        <v>25.29</v>
      </c>
      <c r="P98" s="150">
        <v>0</v>
      </c>
      <c r="Q98" s="150">
        <f>ROUND(E98*P98,2)</f>
        <v>0</v>
      </c>
      <c r="R98" s="152"/>
      <c r="S98" s="152" t="s">
        <v>1617</v>
      </c>
      <c r="T98" s="153" t="s">
        <v>1617</v>
      </c>
      <c r="U98" s="135">
        <v>0</v>
      </c>
      <c r="V98" s="135">
        <f>ROUND(E98*U98,2)</f>
        <v>0</v>
      </c>
      <c r="W98" s="135"/>
      <c r="X98" s="135" t="s">
        <v>1458</v>
      </c>
      <c r="Y98" s="135" t="s">
        <v>1459</v>
      </c>
      <c r="Z98" s="125"/>
      <c r="AA98" s="125"/>
      <c r="AB98" s="125"/>
      <c r="AC98" s="125"/>
      <c r="AD98" s="125"/>
      <c r="AE98" s="125"/>
      <c r="AF98" s="125"/>
      <c r="AG98" s="125" t="s">
        <v>1460</v>
      </c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</row>
    <row r="99" spans="1:60" outlineLevel="2" x14ac:dyDescent="0.2">
      <c r="A99" s="132"/>
      <c r="B99" s="133"/>
      <c r="C99" s="269" t="s">
        <v>1721</v>
      </c>
      <c r="D99" s="270"/>
      <c r="E99" s="270"/>
      <c r="F99" s="270"/>
      <c r="G99" s="270"/>
      <c r="H99" s="135"/>
      <c r="I99" s="135"/>
      <c r="J99" s="135"/>
      <c r="K99" s="135"/>
      <c r="L99" s="135"/>
      <c r="M99" s="135"/>
      <c r="N99" s="134"/>
      <c r="O99" s="134"/>
      <c r="P99" s="134"/>
      <c r="Q99" s="134"/>
      <c r="R99" s="135"/>
      <c r="S99" s="135"/>
      <c r="T99" s="135"/>
      <c r="U99" s="135"/>
      <c r="V99" s="135"/>
      <c r="W99" s="135"/>
      <c r="X99" s="135"/>
      <c r="Y99" s="135"/>
      <c r="Z99" s="125"/>
      <c r="AA99" s="125"/>
      <c r="AB99" s="125"/>
      <c r="AC99" s="125"/>
      <c r="AD99" s="125"/>
      <c r="AE99" s="125"/>
      <c r="AF99" s="125"/>
      <c r="AG99" s="125" t="s">
        <v>1462</v>
      </c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</row>
    <row r="100" spans="1:60" ht="45" outlineLevel="3" x14ac:dyDescent="0.2">
      <c r="A100" s="132"/>
      <c r="B100" s="133"/>
      <c r="C100" s="271" t="s">
        <v>1722</v>
      </c>
      <c r="D100" s="272"/>
      <c r="E100" s="272"/>
      <c r="F100" s="272"/>
      <c r="G100" s="272"/>
      <c r="H100" s="135"/>
      <c r="I100" s="135"/>
      <c r="J100" s="135"/>
      <c r="K100" s="135"/>
      <c r="L100" s="135"/>
      <c r="M100" s="135"/>
      <c r="N100" s="134"/>
      <c r="O100" s="134"/>
      <c r="P100" s="134"/>
      <c r="Q100" s="134"/>
      <c r="R100" s="135"/>
      <c r="S100" s="135"/>
      <c r="T100" s="135"/>
      <c r="U100" s="135"/>
      <c r="V100" s="135"/>
      <c r="W100" s="135"/>
      <c r="X100" s="135"/>
      <c r="Y100" s="135"/>
      <c r="Z100" s="125"/>
      <c r="AA100" s="125"/>
      <c r="AB100" s="125"/>
      <c r="AC100" s="125"/>
      <c r="AD100" s="125"/>
      <c r="AE100" s="125"/>
      <c r="AF100" s="125"/>
      <c r="AG100" s="125" t="s">
        <v>1462</v>
      </c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54" t="str">
        <f>C100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100" s="125"/>
      <c r="BC100" s="125"/>
      <c r="BD100" s="125"/>
      <c r="BE100" s="125"/>
      <c r="BF100" s="125"/>
      <c r="BG100" s="125"/>
      <c r="BH100" s="125"/>
    </row>
    <row r="101" spans="1:60" ht="45" outlineLevel="3" x14ac:dyDescent="0.2">
      <c r="A101" s="132"/>
      <c r="B101" s="133"/>
      <c r="C101" s="271" t="s">
        <v>1723</v>
      </c>
      <c r="D101" s="272"/>
      <c r="E101" s="272"/>
      <c r="F101" s="272"/>
      <c r="G101" s="272"/>
      <c r="H101" s="135"/>
      <c r="I101" s="135"/>
      <c r="J101" s="135"/>
      <c r="K101" s="135"/>
      <c r="L101" s="135"/>
      <c r="M101" s="135"/>
      <c r="N101" s="134"/>
      <c r="O101" s="134"/>
      <c r="P101" s="134"/>
      <c r="Q101" s="134"/>
      <c r="R101" s="135"/>
      <c r="S101" s="135"/>
      <c r="T101" s="135"/>
      <c r="U101" s="135"/>
      <c r="V101" s="135"/>
      <c r="W101" s="135"/>
      <c r="X101" s="135"/>
      <c r="Y101" s="135"/>
      <c r="Z101" s="125"/>
      <c r="AA101" s="125"/>
      <c r="AB101" s="125"/>
      <c r="AC101" s="125"/>
      <c r="AD101" s="125"/>
      <c r="AE101" s="125"/>
      <c r="AF101" s="125"/>
      <c r="AG101" s="125" t="s">
        <v>1462</v>
      </c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54" t="str">
        <f>C101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101" s="125"/>
      <c r="BC101" s="125"/>
      <c r="BD101" s="125"/>
      <c r="BE101" s="125"/>
      <c r="BF101" s="125"/>
      <c r="BG101" s="125"/>
      <c r="BH101" s="125"/>
    </row>
    <row r="102" spans="1:60" ht="22.5" outlineLevel="3" x14ac:dyDescent="0.2">
      <c r="A102" s="132"/>
      <c r="B102" s="133"/>
      <c r="C102" s="271" t="s">
        <v>1724</v>
      </c>
      <c r="D102" s="272"/>
      <c r="E102" s="272"/>
      <c r="F102" s="272"/>
      <c r="G102" s="272"/>
      <c r="H102" s="135"/>
      <c r="I102" s="135"/>
      <c r="J102" s="135"/>
      <c r="K102" s="135"/>
      <c r="L102" s="135"/>
      <c r="M102" s="135"/>
      <c r="N102" s="134"/>
      <c r="O102" s="134"/>
      <c r="P102" s="134"/>
      <c r="Q102" s="134"/>
      <c r="R102" s="135"/>
      <c r="S102" s="135"/>
      <c r="T102" s="135"/>
      <c r="U102" s="135"/>
      <c r="V102" s="135"/>
      <c r="W102" s="135"/>
      <c r="X102" s="135"/>
      <c r="Y102" s="135"/>
      <c r="Z102" s="125"/>
      <c r="AA102" s="125"/>
      <c r="AB102" s="125"/>
      <c r="AC102" s="125"/>
      <c r="AD102" s="125"/>
      <c r="AE102" s="125"/>
      <c r="AF102" s="125"/>
      <c r="AG102" s="125" t="s">
        <v>1462</v>
      </c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54" t="str">
        <f>C102</f>
        <v>c) vynechání rýh, instalačních drážek, průduchů, výklenků (nik), prostupů a jiných dutin, které jsou zakresleny v projektu (např. ve zdivu, příčkách, betonových konstrukcích apod.),</v>
      </c>
      <c r="BB102" s="125"/>
      <c r="BC102" s="125"/>
      <c r="BD102" s="125"/>
      <c r="BE102" s="125"/>
      <c r="BF102" s="125"/>
      <c r="BG102" s="125"/>
      <c r="BH102" s="125"/>
    </row>
    <row r="103" spans="1:60" outlineLevel="3" x14ac:dyDescent="0.2">
      <c r="A103" s="132"/>
      <c r="B103" s="133"/>
      <c r="C103" s="271" t="s">
        <v>1725</v>
      </c>
      <c r="D103" s="272"/>
      <c r="E103" s="272"/>
      <c r="F103" s="272"/>
      <c r="G103" s="272"/>
      <c r="H103" s="135"/>
      <c r="I103" s="135"/>
      <c r="J103" s="135"/>
      <c r="K103" s="135"/>
      <c r="L103" s="135"/>
      <c r="M103" s="135"/>
      <c r="N103" s="134"/>
      <c r="O103" s="134"/>
      <c r="P103" s="134"/>
      <c r="Q103" s="134"/>
      <c r="R103" s="135"/>
      <c r="S103" s="135"/>
      <c r="T103" s="135"/>
      <c r="U103" s="135"/>
      <c r="V103" s="135"/>
      <c r="W103" s="135"/>
      <c r="X103" s="135"/>
      <c r="Y103" s="135"/>
      <c r="Z103" s="125"/>
      <c r="AA103" s="125"/>
      <c r="AB103" s="125"/>
      <c r="AC103" s="125"/>
      <c r="AD103" s="125"/>
      <c r="AE103" s="125"/>
      <c r="AF103" s="125"/>
      <c r="AG103" s="125" t="s">
        <v>1462</v>
      </c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</row>
    <row r="104" spans="1:60" outlineLevel="2" x14ac:dyDescent="0.2">
      <c r="A104" s="132"/>
      <c r="B104" s="133"/>
      <c r="C104" s="170" t="s">
        <v>1726</v>
      </c>
      <c r="D104" s="168"/>
      <c r="E104" s="169"/>
      <c r="F104" s="135"/>
      <c r="G104" s="135"/>
      <c r="H104" s="135"/>
      <c r="I104" s="135"/>
      <c r="J104" s="135"/>
      <c r="K104" s="135"/>
      <c r="L104" s="135"/>
      <c r="M104" s="135"/>
      <c r="N104" s="134"/>
      <c r="O104" s="134"/>
      <c r="P104" s="134"/>
      <c r="Q104" s="134"/>
      <c r="R104" s="135"/>
      <c r="S104" s="135"/>
      <c r="T104" s="135"/>
      <c r="U104" s="135"/>
      <c r="V104" s="135"/>
      <c r="W104" s="135"/>
      <c r="X104" s="135"/>
      <c r="Y104" s="135"/>
      <c r="Z104" s="125"/>
      <c r="AA104" s="125"/>
      <c r="AB104" s="125"/>
      <c r="AC104" s="125"/>
      <c r="AD104" s="125"/>
      <c r="AE104" s="125"/>
      <c r="AF104" s="125"/>
      <c r="AG104" s="125" t="s">
        <v>1619</v>
      </c>
      <c r="AH104" s="125">
        <v>0</v>
      </c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</row>
    <row r="105" spans="1:60" outlineLevel="3" x14ac:dyDescent="0.2">
      <c r="A105" s="132"/>
      <c r="B105" s="133"/>
      <c r="C105" s="170" t="s">
        <v>1736</v>
      </c>
      <c r="D105" s="168"/>
      <c r="E105" s="169">
        <v>4.13</v>
      </c>
      <c r="F105" s="135"/>
      <c r="G105" s="135"/>
      <c r="H105" s="135"/>
      <c r="I105" s="135"/>
      <c r="J105" s="135"/>
      <c r="K105" s="135"/>
      <c r="L105" s="135"/>
      <c r="M105" s="135"/>
      <c r="N105" s="134"/>
      <c r="O105" s="134"/>
      <c r="P105" s="134"/>
      <c r="Q105" s="134"/>
      <c r="R105" s="135"/>
      <c r="S105" s="135"/>
      <c r="T105" s="135"/>
      <c r="U105" s="135"/>
      <c r="V105" s="135"/>
      <c r="W105" s="135"/>
      <c r="X105" s="135"/>
      <c r="Y105" s="135"/>
      <c r="Z105" s="125"/>
      <c r="AA105" s="125"/>
      <c r="AB105" s="125"/>
      <c r="AC105" s="125"/>
      <c r="AD105" s="125"/>
      <c r="AE105" s="125"/>
      <c r="AF105" s="125"/>
      <c r="AG105" s="125" t="s">
        <v>1619</v>
      </c>
      <c r="AH105" s="125">
        <v>0</v>
      </c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</row>
    <row r="106" spans="1:60" ht="22.5" outlineLevel="3" x14ac:dyDescent="0.2">
      <c r="A106" s="132"/>
      <c r="B106" s="133"/>
      <c r="C106" s="170" t="s">
        <v>1737</v>
      </c>
      <c r="D106" s="168"/>
      <c r="E106" s="169">
        <v>27.09</v>
      </c>
      <c r="F106" s="135"/>
      <c r="G106" s="135"/>
      <c r="H106" s="135"/>
      <c r="I106" s="135"/>
      <c r="J106" s="135"/>
      <c r="K106" s="135"/>
      <c r="L106" s="135"/>
      <c r="M106" s="135"/>
      <c r="N106" s="134"/>
      <c r="O106" s="134"/>
      <c r="P106" s="134"/>
      <c r="Q106" s="134"/>
      <c r="R106" s="135"/>
      <c r="S106" s="135"/>
      <c r="T106" s="135"/>
      <c r="U106" s="135"/>
      <c r="V106" s="135"/>
      <c r="W106" s="135"/>
      <c r="X106" s="135"/>
      <c r="Y106" s="135"/>
      <c r="Z106" s="125"/>
      <c r="AA106" s="125"/>
      <c r="AB106" s="125"/>
      <c r="AC106" s="125"/>
      <c r="AD106" s="125"/>
      <c r="AE106" s="125"/>
      <c r="AF106" s="125"/>
      <c r="AG106" s="125" t="s">
        <v>1619</v>
      </c>
      <c r="AH106" s="125">
        <v>0</v>
      </c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</row>
    <row r="107" spans="1:60" ht="22.5" outlineLevel="3" x14ac:dyDescent="0.2">
      <c r="A107" s="132"/>
      <c r="B107" s="133"/>
      <c r="C107" s="170" t="s">
        <v>1738</v>
      </c>
      <c r="D107" s="168"/>
      <c r="E107" s="169">
        <v>48.94</v>
      </c>
      <c r="F107" s="135"/>
      <c r="G107" s="135"/>
      <c r="H107" s="135"/>
      <c r="I107" s="135"/>
      <c r="J107" s="135"/>
      <c r="K107" s="135"/>
      <c r="L107" s="135"/>
      <c r="M107" s="135"/>
      <c r="N107" s="134"/>
      <c r="O107" s="134"/>
      <c r="P107" s="134"/>
      <c r="Q107" s="134"/>
      <c r="R107" s="135"/>
      <c r="S107" s="135"/>
      <c r="T107" s="135"/>
      <c r="U107" s="135"/>
      <c r="V107" s="135"/>
      <c r="W107" s="135"/>
      <c r="X107" s="135"/>
      <c r="Y107" s="135"/>
      <c r="Z107" s="125"/>
      <c r="AA107" s="125"/>
      <c r="AB107" s="125"/>
      <c r="AC107" s="125"/>
      <c r="AD107" s="125"/>
      <c r="AE107" s="125"/>
      <c r="AF107" s="125"/>
      <c r="AG107" s="125" t="s">
        <v>1619</v>
      </c>
      <c r="AH107" s="125">
        <v>0</v>
      </c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</row>
    <row r="108" spans="1:60" outlineLevel="3" x14ac:dyDescent="0.2">
      <c r="A108" s="132"/>
      <c r="B108" s="133"/>
      <c r="C108" s="170" t="s">
        <v>1739</v>
      </c>
      <c r="D108" s="168"/>
      <c r="E108" s="169">
        <v>3.25</v>
      </c>
      <c r="F108" s="135"/>
      <c r="G108" s="135"/>
      <c r="H108" s="135"/>
      <c r="I108" s="135"/>
      <c r="J108" s="135"/>
      <c r="K108" s="135"/>
      <c r="L108" s="135"/>
      <c r="M108" s="135"/>
      <c r="N108" s="134"/>
      <c r="O108" s="134"/>
      <c r="P108" s="134"/>
      <c r="Q108" s="134"/>
      <c r="R108" s="135"/>
      <c r="S108" s="135"/>
      <c r="T108" s="135"/>
      <c r="U108" s="135"/>
      <c r="V108" s="135"/>
      <c r="W108" s="135"/>
      <c r="X108" s="135"/>
      <c r="Y108" s="135"/>
      <c r="Z108" s="125"/>
      <c r="AA108" s="125"/>
      <c r="AB108" s="125"/>
      <c r="AC108" s="125"/>
      <c r="AD108" s="125"/>
      <c r="AE108" s="125"/>
      <c r="AF108" s="125"/>
      <c r="AG108" s="125" t="s">
        <v>1619</v>
      </c>
      <c r="AH108" s="125">
        <v>0</v>
      </c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</row>
    <row r="109" spans="1:60" outlineLevel="1" x14ac:dyDescent="0.2">
      <c r="A109" s="147">
        <v>29</v>
      </c>
      <c r="B109" s="148" t="s">
        <v>1740</v>
      </c>
      <c r="C109" s="163" t="s">
        <v>1741</v>
      </c>
      <c r="D109" s="149" t="s">
        <v>1672</v>
      </c>
      <c r="E109" s="150">
        <v>3</v>
      </c>
      <c r="F109" s="151"/>
      <c r="G109" s="152">
        <f>ROUND(E109*F109,2)</f>
        <v>0</v>
      </c>
      <c r="H109" s="151">
        <v>675.1</v>
      </c>
      <c r="I109" s="152">
        <f>ROUND(E109*H109,2)</f>
        <v>2025.3</v>
      </c>
      <c r="J109" s="151">
        <v>126.9</v>
      </c>
      <c r="K109" s="152">
        <f>ROUND(E109*J109,2)</f>
        <v>380.7</v>
      </c>
      <c r="L109" s="152">
        <v>21</v>
      </c>
      <c r="M109" s="152">
        <f>G109*(1+L109/100)</f>
        <v>0</v>
      </c>
      <c r="N109" s="150">
        <v>4.5289999999999997E-2</v>
      </c>
      <c r="O109" s="150">
        <f>ROUND(E109*N109,2)</f>
        <v>0.14000000000000001</v>
      </c>
      <c r="P109" s="150">
        <v>0</v>
      </c>
      <c r="Q109" s="150">
        <f>ROUND(E109*P109,2)</f>
        <v>0</v>
      </c>
      <c r="R109" s="152"/>
      <c r="S109" s="152" t="s">
        <v>1617</v>
      </c>
      <c r="T109" s="153" t="s">
        <v>1617</v>
      </c>
      <c r="U109" s="135">
        <v>0</v>
      </c>
      <c r="V109" s="135">
        <f>ROUND(E109*U109,2)</f>
        <v>0</v>
      </c>
      <c r="W109" s="135"/>
      <c r="X109" s="135" t="s">
        <v>1458</v>
      </c>
      <c r="Y109" s="135" t="s">
        <v>1459</v>
      </c>
      <c r="Z109" s="125"/>
      <c r="AA109" s="125"/>
      <c r="AB109" s="125"/>
      <c r="AC109" s="125"/>
      <c r="AD109" s="125"/>
      <c r="AE109" s="125"/>
      <c r="AF109" s="125"/>
      <c r="AG109" s="125" t="s">
        <v>1460</v>
      </c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</row>
    <row r="110" spans="1:60" ht="33.75" outlineLevel="2" x14ac:dyDescent="0.2">
      <c r="A110" s="132"/>
      <c r="B110" s="133"/>
      <c r="C110" s="269" t="s">
        <v>1742</v>
      </c>
      <c r="D110" s="270"/>
      <c r="E110" s="270"/>
      <c r="F110" s="270"/>
      <c r="G110" s="270"/>
      <c r="H110" s="135"/>
      <c r="I110" s="135"/>
      <c r="J110" s="135"/>
      <c r="K110" s="135"/>
      <c r="L110" s="135"/>
      <c r="M110" s="135"/>
      <c r="N110" s="134"/>
      <c r="O110" s="134"/>
      <c r="P110" s="134"/>
      <c r="Q110" s="134"/>
      <c r="R110" s="135"/>
      <c r="S110" s="135"/>
      <c r="T110" s="135"/>
      <c r="U110" s="135"/>
      <c r="V110" s="135"/>
      <c r="W110" s="135"/>
      <c r="X110" s="135"/>
      <c r="Y110" s="135"/>
      <c r="Z110" s="125"/>
      <c r="AA110" s="125"/>
      <c r="AB110" s="125"/>
      <c r="AC110" s="125"/>
      <c r="AD110" s="125"/>
      <c r="AE110" s="125"/>
      <c r="AF110" s="125"/>
      <c r="AG110" s="125" t="s">
        <v>1462</v>
      </c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54" t="str">
        <f>C110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10" s="125"/>
      <c r="BC110" s="125"/>
      <c r="BD110" s="125"/>
      <c r="BE110" s="125"/>
      <c r="BF110" s="125"/>
      <c r="BG110" s="125"/>
      <c r="BH110" s="125"/>
    </row>
    <row r="111" spans="1:60" outlineLevel="2" x14ac:dyDescent="0.2">
      <c r="A111" s="132"/>
      <c r="B111" s="133"/>
      <c r="C111" s="170" t="s">
        <v>1743</v>
      </c>
      <c r="D111" s="168"/>
      <c r="E111" s="169"/>
      <c r="F111" s="135"/>
      <c r="G111" s="135"/>
      <c r="H111" s="135"/>
      <c r="I111" s="135"/>
      <c r="J111" s="135"/>
      <c r="K111" s="135"/>
      <c r="L111" s="135"/>
      <c r="M111" s="135"/>
      <c r="N111" s="134"/>
      <c r="O111" s="134"/>
      <c r="P111" s="134"/>
      <c r="Q111" s="134"/>
      <c r="R111" s="135"/>
      <c r="S111" s="135"/>
      <c r="T111" s="135"/>
      <c r="U111" s="135"/>
      <c r="V111" s="135"/>
      <c r="W111" s="135"/>
      <c r="X111" s="135"/>
      <c r="Y111" s="135"/>
      <c r="Z111" s="125"/>
      <c r="AA111" s="125"/>
      <c r="AB111" s="125"/>
      <c r="AC111" s="125"/>
      <c r="AD111" s="125"/>
      <c r="AE111" s="125"/>
      <c r="AF111" s="125"/>
      <c r="AG111" s="125" t="s">
        <v>1619</v>
      </c>
      <c r="AH111" s="125">
        <v>0</v>
      </c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</row>
    <row r="112" spans="1:60" outlineLevel="3" x14ac:dyDescent="0.2">
      <c r="A112" s="132"/>
      <c r="B112" s="133"/>
      <c r="C112" s="170" t="s">
        <v>1744</v>
      </c>
      <c r="D112" s="168"/>
      <c r="E112" s="169">
        <v>3</v>
      </c>
      <c r="F112" s="135"/>
      <c r="G112" s="135"/>
      <c r="H112" s="135"/>
      <c r="I112" s="135"/>
      <c r="J112" s="135"/>
      <c r="K112" s="135"/>
      <c r="L112" s="135"/>
      <c r="M112" s="135"/>
      <c r="N112" s="134"/>
      <c r="O112" s="134"/>
      <c r="P112" s="134"/>
      <c r="Q112" s="134"/>
      <c r="R112" s="135"/>
      <c r="S112" s="135"/>
      <c r="T112" s="135"/>
      <c r="U112" s="135"/>
      <c r="V112" s="135"/>
      <c r="W112" s="135"/>
      <c r="X112" s="135"/>
      <c r="Y112" s="135"/>
      <c r="Z112" s="125"/>
      <c r="AA112" s="125"/>
      <c r="AB112" s="125"/>
      <c r="AC112" s="125"/>
      <c r="AD112" s="125"/>
      <c r="AE112" s="125"/>
      <c r="AF112" s="125"/>
      <c r="AG112" s="125" t="s">
        <v>1619</v>
      </c>
      <c r="AH112" s="125">
        <v>0</v>
      </c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</row>
    <row r="113" spans="1:60" outlineLevel="1" x14ac:dyDescent="0.2">
      <c r="A113" s="147">
        <v>30</v>
      </c>
      <c r="B113" s="148" t="s">
        <v>1745</v>
      </c>
      <c r="C113" s="163" t="s">
        <v>1746</v>
      </c>
      <c r="D113" s="149" t="s">
        <v>1672</v>
      </c>
      <c r="E113" s="150">
        <v>11</v>
      </c>
      <c r="F113" s="151"/>
      <c r="G113" s="152">
        <f>ROUND(E113*F113,2)</f>
        <v>0</v>
      </c>
      <c r="H113" s="151">
        <v>797.36</v>
      </c>
      <c r="I113" s="152">
        <f>ROUND(E113*H113,2)</f>
        <v>8770.9599999999991</v>
      </c>
      <c r="J113" s="151">
        <v>130.63999999999999</v>
      </c>
      <c r="K113" s="152">
        <f>ROUND(E113*J113,2)</f>
        <v>1437.04</v>
      </c>
      <c r="L113" s="152">
        <v>21</v>
      </c>
      <c r="M113" s="152">
        <f>G113*(1+L113/100)</f>
        <v>0</v>
      </c>
      <c r="N113" s="150">
        <v>5.4219999999999997E-2</v>
      </c>
      <c r="O113" s="150">
        <f>ROUND(E113*N113,2)</f>
        <v>0.6</v>
      </c>
      <c r="P113" s="150">
        <v>0</v>
      </c>
      <c r="Q113" s="150">
        <f>ROUND(E113*P113,2)</f>
        <v>0</v>
      </c>
      <c r="R113" s="152"/>
      <c r="S113" s="152" t="s">
        <v>1617</v>
      </c>
      <c r="T113" s="153" t="s">
        <v>1617</v>
      </c>
      <c r="U113" s="135">
        <v>0</v>
      </c>
      <c r="V113" s="135">
        <f>ROUND(E113*U113,2)</f>
        <v>0</v>
      </c>
      <c r="W113" s="135"/>
      <c r="X113" s="135" t="s">
        <v>1458</v>
      </c>
      <c r="Y113" s="135" t="s">
        <v>1459</v>
      </c>
      <c r="Z113" s="125"/>
      <c r="AA113" s="125"/>
      <c r="AB113" s="125"/>
      <c r="AC113" s="125"/>
      <c r="AD113" s="125"/>
      <c r="AE113" s="125"/>
      <c r="AF113" s="125"/>
      <c r="AG113" s="125" t="s">
        <v>1460</v>
      </c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</row>
    <row r="114" spans="1:60" ht="33.75" outlineLevel="2" x14ac:dyDescent="0.2">
      <c r="A114" s="132"/>
      <c r="B114" s="133"/>
      <c r="C114" s="269" t="s">
        <v>1742</v>
      </c>
      <c r="D114" s="270"/>
      <c r="E114" s="270"/>
      <c r="F114" s="270"/>
      <c r="G114" s="270"/>
      <c r="H114" s="135"/>
      <c r="I114" s="135"/>
      <c r="J114" s="135"/>
      <c r="K114" s="135"/>
      <c r="L114" s="135"/>
      <c r="M114" s="135"/>
      <c r="N114" s="134"/>
      <c r="O114" s="134"/>
      <c r="P114" s="134"/>
      <c r="Q114" s="134"/>
      <c r="R114" s="135"/>
      <c r="S114" s="135"/>
      <c r="T114" s="135"/>
      <c r="U114" s="135"/>
      <c r="V114" s="135"/>
      <c r="W114" s="135"/>
      <c r="X114" s="135"/>
      <c r="Y114" s="135"/>
      <c r="Z114" s="125"/>
      <c r="AA114" s="125"/>
      <c r="AB114" s="125"/>
      <c r="AC114" s="125"/>
      <c r="AD114" s="125"/>
      <c r="AE114" s="125"/>
      <c r="AF114" s="125"/>
      <c r="AG114" s="125" t="s">
        <v>1462</v>
      </c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54" t="str">
        <f>C114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14" s="125"/>
      <c r="BC114" s="125"/>
      <c r="BD114" s="125"/>
      <c r="BE114" s="125"/>
      <c r="BF114" s="125"/>
      <c r="BG114" s="125"/>
      <c r="BH114" s="125"/>
    </row>
    <row r="115" spans="1:60" outlineLevel="2" x14ac:dyDescent="0.2">
      <c r="A115" s="132"/>
      <c r="B115" s="133"/>
      <c r="C115" s="170" t="s">
        <v>1743</v>
      </c>
      <c r="D115" s="168"/>
      <c r="E115" s="169"/>
      <c r="F115" s="135"/>
      <c r="G115" s="135"/>
      <c r="H115" s="135"/>
      <c r="I115" s="135"/>
      <c r="J115" s="135"/>
      <c r="K115" s="135"/>
      <c r="L115" s="135"/>
      <c r="M115" s="135"/>
      <c r="N115" s="134"/>
      <c r="O115" s="134"/>
      <c r="P115" s="134"/>
      <c r="Q115" s="134"/>
      <c r="R115" s="135"/>
      <c r="S115" s="135"/>
      <c r="T115" s="135"/>
      <c r="U115" s="135"/>
      <c r="V115" s="135"/>
      <c r="W115" s="135"/>
      <c r="X115" s="135"/>
      <c r="Y115" s="135"/>
      <c r="Z115" s="125"/>
      <c r="AA115" s="125"/>
      <c r="AB115" s="125"/>
      <c r="AC115" s="125"/>
      <c r="AD115" s="125"/>
      <c r="AE115" s="125"/>
      <c r="AF115" s="125"/>
      <c r="AG115" s="125" t="s">
        <v>1619</v>
      </c>
      <c r="AH115" s="125">
        <v>0</v>
      </c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</row>
    <row r="116" spans="1:60" outlineLevel="3" x14ac:dyDescent="0.2">
      <c r="A116" s="132"/>
      <c r="B116" s="133"/>
      <c r="C116" s="170" t="s">
        <v>1747</v>
      </c>
      <c r="D116" s="168"/>
      <c r="E116" s="169">
        <v>3</v>
      </c>
      <c r="F116" s="135"/>
      <c r="G116" s="135"/>
      <c r="H116" s="135"/>
      <c r="I116" s="135"/>
      <c r="J116" s="135"/>
      <c r="K116" s="135"/>
      <c r="L116" s="135"/>
      <c r="M116" s="135"/>
      <c r="N116" s="134"/>
      <c r="O116" s="134"/>
      <c r="P116" s="134"/>
      <c r="Q116" s="134"/>
      <c r="R116" s="135"/>
      <c r="S116" s="135"/>
      <c r="T116" s="135"/>
      <c r="U116" s="135"/>
      <c r="V116" s="135"/>
      <c r="W116" s="135"/>
      <c r="X116" s="135"/>
      <c r="Y116" s="135"/>
      <c r="Z116" s="125"/>
      <c r="AA116" s="125"/>
      <c r="AB116" s="125"/>
      <c r="AC116" s="125"/>
      <c r="AD116" s="125"/>
      <c r="AE116" s="125"/>
      <c r="AF116" s="125"/>
      <c r="AG116" s="125" t="s">
        <v>1619</v>
      </c>
      <c r="AH116" s="125">
        <v>0</v>
      </c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</row>
    <row r="117" spans="1:60" outlineLevel="3" x14ac:dyDescent="0.2">
      <c r="A117" s="132"/>
      <c r="B117" s="133"/>
      <c r="C117" s="170" t="s">
        <v>1748</v>
      </c>
      <c r="D117" s="168"/>
      <c r="E117" s="169">
        <v>8</v>
      </c>
      <c r="F117" s="135"/>
      <c r="G117" s="135"/>
      <c r="H117" s="135"/>
      <c r="I117" s="135"/>
      <c r="J117" s="135"/>
      <c r="K117" s="135"/>
      <c r="L117" s="135"/>
      <c r="M117" s="135"/>
      <c r="N117" s="134"/>
      <c r="O117" s="134"/>
      <c r="P117" s="134"/>
      <c r="Q117" s="134"/>
      <c r="R117" s="135"/>
      <c r="S117" s="135"/>
      <c r="T117" s="135"/>
      <c r="U117" s="135"/>
      <c r="V117" s="135"/>
      <c r="W117" s="135"/>
      <c r="X117" s="135"/>
      <c r="Y117" s="135"/>
      <c r="Z117" s="125"/>
      <c r="AA117" s="125"/>
      <c r="AB117" s="125"/>
      <c r="AC117" s="125"/>
      <c r="AD117" s="125"/>
      <c r="AE117" s="125"/>
      <c r="AF117" s="125"/>
      <c r="AG117" s="125" t="s">
        <v>1619</v>
      </c>
      <c r="AH117" s="125">
        <v>0</v>
      </c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</row>
    <row r="118" spans="1:60" outlineLevel="1" x14ac:dyDescent="0.2">
      <c r="A118" s="147">
        <v>31</v>
      </c>
      <c r="B118" s="148" t="s">
        <v>1749</v>
      </c>
      <c r="C118" s="163" t="s">
        <v>1750</v>
      </c>
      <c r="D118" s="149" t="s">
        <v>1672</v>
      </c>
      <c r="E118" s="150">
        <v>3</v>
      </c>
      <c r="F118" s="151"/>
      <c r="G118" s="152">
        <f>ROUND(E118*F118,2)</f>
        <v>0</v>
      </c>
      <c r="H118" s="151">
        <v>2028.41</v>
      </c>
      <c r="I118" s="152">
        <f>ROUND(E118*H118,2)</f>
        <v>6085.23</v>
      </c>
      <c r="J118" s="151">
        <v>206.59</v>
      </c>
      <c r="K118" s="152">
        <f>ROUND(E118*J118,2)</f>
        <v>619.77</v>
      </c>
      <c r="L118" s="152">
        <v>21</v>
      </c>
      <c r="M118" s="152">
        <f>G118*(1+L118/100)</f>
        <v>0</v>
      </c>
      <c r="N118" s="150">
        <v>9.8909999999999998E-2</v>
      </c>
      <c r="O118" s="150">
        <f>ROUND(E118*N118,2)</f>
        <v>0.3</v>
      </c>
      <c r="P118" s="150">
        <v>0</v>
      </c>
      <c r="Q118" s="150">
        <f>ROUND(E118*P118,2)</f>
        <v>0</v>
      </c>
      <c r="R118" s="152"/>
      <c r="S118" s="152" t="s">
        <v>1617</v>
      </c>
      <c r="T118" s="153" t="s">
        <v>1617</v>
      </c>
      <c r="U118" s="135">
        <v>0</v>
      </c>
      <c r="V118" s="135">
        <f>ROUND(E118*U118,2)</f>
        <v>0</v>
      </c>
      <c r="W118" s="135"/>
      <c r="X118" s="135" t="s">
        <v>1458</v>
      </c>
      <c r="Y118" s="135" t="s">
        <v>1459</v>
      </c>
      <c r="Z118" s="125"/>
      <c r="AA118" s="125"/>
      <c r="AB118" s="125"/>
      <c r="AC118" s="125"/>
      <c r="AD118" s="125"/>
      <c r="AE118" s="125"/>
      <c r="AF118" s="125"/>
      <c r="AG118" s="125" t="s">
        <v>1460</v>
      </c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</row>
    <row r="119" spans="1:60" ht="33.75" outlineLevel="2" x14ac:dyDescent="0.2">
      <c r="A119" s="132"/>
      <c r="B119" s="133"/>
      <c r="C119" s="269" t="s">
        <v>1742</v>
      </c>
      <c r="D119" s="270"/>
      <c r="E119" s="270"/>
      <c r="F119" s="270"/>
      <c r="G119" s="270"/>
      <c r="H119" s="135"/>
      <c r="I119" s="135"/>
      <c r="J119" s="135"/>
      <c r="K119" s="135"/>
      <c r="L119" s="135"/>
      <c r="M119" s="135"/>
      <c r="N119" s="134"/>
      <c r="O119" s="134"/>
      <c r="P119" s="134"/>
      <c r="Q119" s="134"/>
      <c r="R119" s="135"/>
      <c r="S119" s="135"/>
      <c r="T119" s="135"/>
      <c r="U119" s="135"/>
      <c r="V119" s="135"/>
      <c r="W119" s="135"/>
      <c r="X119" s="135"/>
      <c r="Y119" s="135"/>
      <c r="Z119" s="125"/>
      <c r="AA119" s="125"/>
      <c r="AB119" s="125"/>
      <c r="AC119" s="125"/>
      <c r="AD119" s="125"/>
      <c r="AE119" s="125"/>
      <c r="AF119" s="125"/>
      <c r="AG119" s="125" t="s">
        <v>1462</v>
      </c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54" t="str">
        <f>C119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19" s="125"/>
      <c r="BC119" s="125"/>
      <c r="BD119" s="125"/>
      <c r="BE119" s="125"/>
      <c r="BF119" s="125"/>
      <c r="BG119" s="125"/>
      <c r="BH119" s="125"/>
    </row>
    <row r="120" spans="1:60" outlineLevel="2" x14ac:dyDescent="0.2">
      <c r="A120" s="132"/>
      <c r="B120" s="133"/>
      <c r="C120" s="170" t="s">
        <v>1743</v>
      </c>
      <c r="D120" s="168"/>
      <c r="E120" s="169"/>
      <c r="F120" s="135"/>
      <c r="G120" s="135"/>
      <c r="H120" s="135"/>
      <c r="I120" s="135"/>
      <c r="J120" s="135"/>
      <c r="K120" s="135"/>
      <c r="L120" s="135"/>
      <c r="M120" s="135"/>
      <c r="N120" s="134"/>
      <c r="O120" s="134"/>
      <c r="P120" s="134"/>
      <c r="Q120" s="134"/>
      <c r="R120" s="135"/>
      <c r="S120" s="135"/>
      <c r="T120" s="135"/>
      <c r="U120" s="135"/>
      <c r="V120" s="135"/>
      <c r="W120" s="135"/>
      <c r="X120" s="135"/>
      <c r="Y120" s="135"/>
      <c r="Z120" s="125"/>
      <c r="AA120" s="125"/>
      <c r="AB120" s="125"/>
      <c r="AC120" s="125"/>
      <c r="AD120" s="125"/>
      <c r="AE120" s="125"/>
      <c r="AF120" s="125"/>
      <c r="AG120" s="125" t="s">
        <v>1619</v>
      </c>
      <c r="AH120" s="125">
        <v>0</v>
      </c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</row>
    <row r="121" spans="1:60" outlineLevel="3" x14ac:dyDescent="0.2">
      <c r="A121" s="132"/>
      <c r="B121" s="133"/>
      <c r="C121" s="170" t="s">
        <v>1751</v>
      </c>
      <c r="D121" s="168"/>
      <c r="E121" s="169">
        <v>3</v>
      </c>
      <c r="F121" s="135"/>
      <c r="G121" s="135"/>
      <c r="H121" s="135"/>
      <c r="I121" s="135"/>
      <c r="J121" s="135"/>
      <c r="K121" s="135"/>
      <c r="L121" s="135"/>
      <c r="M121" s="135"/>
      <c r="N121" s="134"/>
      <c r="O121" s="134"/>
      <c r="P121" s="134"/>
      <c r="Q121" s="134"/>
      <c r="R121" s="135"/>
      <c r="S121" s="135"/>
      <c r="T121" s="135"/>
      <c r="U121" s="135"/>
      <c r="V121" s="135"/>
      <c r="W121" s="135"/>
      <c r="X121" s="135"/>
      <c r="Y121" s="135"/>
      <c r="Z121" s="125"/>
      <c r="AA121" s="125"/>
      <c r="AB121" s="125"/>
      <c r="AC121" s="125"/>
      <c r="AD121" s="125"/>
      <c r="AE121" s="125"/>
      <c r="AF121" s="125"/>
      <c r="AG121" s="125" t="s">
        <v>1619</v>
      </c>
      <c r="AH121" s="125">
        <v>0</v>
      </c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</row>
    <row r="122" spans="1:60" outlineLevel="1" x14ac:dyDescent="0.2">
      <c r="A122" s="147">
        <v>32</v>
      </c>
      <c r="B122" s="148" t="s">
        <v>1752</v>
      </c>
      <c r="C122" s="163" t="s">
        <v>1753</v>
      </c>
      <c r="D122" s="149" t="s">
        <v>1672</v>
      </c>
      <c r="E122" s="150">
        <v>3</v>
      </c>
      <c r="F122" s="151"/>
      <c r="G122" s="152">
        <f>ROUND(E122*F122,2)</f>
        <v>0</v>
      </c>
      <c r="H122" s="151">
        <v>2340.1</v>
      </c>
      <c r="I122" s="152">
        <f>ROUND(E122*H122,2)</f>
        <v>7020.3</v>
      </c>
      <c r="J122" s="151">
        <v>234.9</v>
      </c>
      <c r="K122" s="152">
        <f>ROUND(E122*J122,2)</f>
        <v>704.7</v>
      </c>
      <c r="L122" s="152">
        <v>21</v>
      </c>
      <c r="M122" s="152">
        <f>G122*(1+L122/100)</f>
        <v>0</v>
      </c>
      <c r="N122" s="150">
        <v>0.11676</v>
      </c>
      <c r="O122" s="150">
        <f>ROUND(E122*N122,2)</f>
        <v>0.35</v>
      </c>
      <c r="P122" s="150">
        <v>0</v>
      </c>
      <c r="Q122" s="150">
        <f>ROUND(E122*P122,2)</f>
        <v>0</v>
      </c>
      <c r="R122" s="152"/>
      <c r="S122" s="152" t="s">
        <v>1617</v>
      </c>
      <c r="T122" s="153" t="s">
        <v>1617</v>
      </c>
      <c r="U122" s="135">
        <v>0</v>
      </c>
      <c r="V122" s="135">
        <f>ROUND(E122*U122,2)</f>
        <v>0</v>
      </c>
      <c r="W122" s="135"/>
      <c r="X122" s="135" t="s">
        <v>1458</v>
      </c>
      <c r="Y122" s="135" t="s">
        <v>1459</v>
      </c>
      <c r="Z122" s="125"/>
      <c r="AA122" s="125"/>
      <c r="AB122" s="125"/>
      <c r="AC122" s="125"/>
      <c r="AD122" s="125"/>
      <c r="AE122" s="125"/>
      <c r="AF122" s="125"/>
      <c r="AG122" s="125" t="s">
        <v>1460</v>
      </c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</row>
    <row r="123" spans="1:60" ht="33.75" outlineLevel="2" x14ac:dyDescent="0.2">
      <c r="A123" s="132"/>
      <c r="B123" s="133"/>
      <c r="C123" s="269" t="s">
        <v>1742</v>
      </c>
      <c r="D123" s="270"/>
      <c r="E123" s="270"/>
      <c r="F123" s="270"/>
      <c r="G123" s="270"/>
      <c r="H123" s="135"/>
      <c r="I123" s="135"/>
      <c r="J123" s="135"/>
      <c r="K123" s="135"/>
      <c r="L123" s="135"/>
      <c r="M123" s="135"/>
      <c r="N123" s="134"/>
      <c r="O123" s="134"/>
      <c r="P123" s="134"/>
      <c r="Q123" s="134"/>
      <c r="R123" s="135"/>
      <c r="S123" s="135"/>
      <c r="T123" s="135"/>
      <c r="U123" s="135"/>
      <c r="V123" s="135"/>
      <c r="W123" s="135"/>
      <c r="X123" s="135"/>
      <c r="Y123" s="135"/>
      <c r="Z123" s="125"/>
      <c r="AA123" s="125"/>
      <c r="AB123" s="125"/>
      <c r="AC123" s="125"/>
      <c r="AD123" s="125"/>
      <c r="AE123" s="125"/>
      <c r="AF123" s="125"/>
      <c r="AG123" s="125" t="s">
        <v>1462</v>
      </c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54" t="str">
        <f>C123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23" s="125"/>
      <c r="BC123" s="125"/>
      <c r="BD123" s="125"/>
      <c r="BE123" s="125"/>
      <c r="BF123" s="125"/>
      <c r="BG123" s="125"/>
      <c r="BH123" s="125"/>
    </row>
    <row r="124" spans="1:60" outlineLevel="2" x14ac:dyDescent="0.2">
      <c r="A124" s="132"/>
      <c r="B124" s="133"/>
      <c r="C124" s="170" t="s">
        <v>1743</v>
      </c>
      <c r="D124" s="168"/>
      <c r="E124" s="169"/>
      <c r="F124" s="135"/>
      <c r="G124" s="135"/>
      <c r="H124" s="135"/>
      <c r="I124" s="135"/>
      <c r="J124" s="135"/>
      <c r="K124" s="135"/>
      <c r="L124" s="135"/>
      <c r="M124" s="135"/>
      <c r="N124" s="134"/>
      <c r="O124" s="134"/>
      <c r="P124" s="134"/>
      <c r="Q124" s="134"/>
      <c r="R124" s="135"/>
      <c r="S124" s="135"/>
      <c r="T124" s="135"/>
      <c r="U124" s="135"/>
      <c r="V124" s="135"/>
      <c r="W124" s="135"/>
      <c r="X124" s="135"/>
      <c r="Y124" s="135"/>
      <c r="Z124" s="125"/>
      <c r="AA124" s="125"/>
      <c r="AB124" s="125"/>
      <c r="AC124" s="125"/>
      <c r="AD124" s="125"/>
      <c r="AE124" s="125"/>
      <c r="AF124" s="125"/>
      <c r="AG124" s="125" t="s">
        <v>1619</v>
      </c>
      <c r="AH124" s="125">
        <v>0</v>
      </c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</row>
    <row r="125" spans="1:60" outlineLevel="3" x14ac:dyDescent="0.2">
      <c r="A125" s="132"/>
      <c r="B125" s="133"/>
      <c r="C125" s="170" t="s">
        <v>1754</v>
      </c>
      <c r="D125" s="168"/>
      <c r="E125" s="169">
        <v>3</v>
      </c>
      <c r="F125" s="135"/>
      <c r="G125" s="135"/>
      <c r="H125" s="135"/>
      <c r="I125" s="135"/>
      <c r="J125" s="135"/>
      <c r="K125" s="135"/>
      <c r="L125" s="135"/>
      <c r="M125" s="135"/>
      <c r="N125" s="134"/>
      <c r="O125" s="134"/>
      <c r="P125" s="134"/>
      <c r="Q125" s="134"/>
      <c r="R125" s="135"/>
      <c r="S125" s="135"/>
      <c r="T125" s="135"/>
      <c r="U125" s="135"/>
      <c r="V125" s="135"/>
      <c r="W125" s="135"/>
      <c r="X125" s="135"/>
      <c r="Y125" s="135"/>
      <c r="Z125" s="125"/>
      <c r="AA125" s="125"/>
      <c r="AB125" s="125"/>
      <c r="AC125" s="125"/>
      <c r="AD125" s="125"/>
      <c r="AE125" s="125"/>
      <c r="AF125" s="125"/>
      <c r="AG125" s="125" t="s">
        <v>1619</v>
      </c>
      <c r="AH125" s="125">
        <v>0</v>
      </c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</row>
    <row r="126" spans="1:60" outlineLevel="1" x14ac:dyDescent="0.2">
      <c r="A126" s="147">
        <v>33</v>
      </c>
      <c r="B126" s="148" t="s">
        <v>1755</v>
      </c>
      <c r="C126" s="163" t="s">
        <v>1756</v>
      </c>
      <c r="D126" s="149" t="s">
        <v>1672</v>
      </c>
      <c r="E126" s="150">
        <v>7</v>
      </c>
      <c r="F126" s="151"/>
      <c r="G126" s="152">
        <f>ROUND(E126*F126,2)</f>
        <v>0</v>
      </c>
      <c r="H126" s="151">
        <v>2557.39</v>
      </c>
      <c r="I126" s="152">
        <f>ROUND(E126*H126,2)</f>
        <v>17901.73</v>
      </c>
      <c r="J126" s="151">
        <v>242.61</v>
      </c>
      <c r="K126" s="152">
        <f>ROUND(E126*J126,2)</f>
        <v>1698.27</v>
      </c>
      <c r="L126" s="152">
        <v>21</v>
      </c>
      <c r="M126" s="152">
        <f>G126*(1+L126/100)</f>
        <v>0</v>
      </c>
      <c r="N126" s="150">
        <v>0.12569</v>
      </c>
      <c r="O126" s="150">
        <f>ROUND(E126*N126,2)</f>
        <v>0.88</v>
      </c>
      <c r="P126" s="150">
        <v>0</v>
      </c>
      <c r="Q126" s="150">
        <f>ROUND(E126*P126,2)</f>
        <v>0</v>
      </c>
      <c r="R126" s="152"/>
      <c r="S126" s="152" t="s">
        <v>1617</v>
      </c>
      <c r="T126" s="153" t="s">
        <v>1617</v>
      </c>
      <c r="U126" s="135">
        <v>0</v>
      </c>
      <c r="V126" s="135">
        <f>ROUND(E126*U126,2)</f>
        <v>0</v>
      </c>
      <c r="W126" s="135"/>
      <c r="X126" s="135" t="s">
        <v>1458</v>
      </c>
      <c r="Y126" s="135" t="s">
        <v>1459</v>
      </c>
      <c r="Z126" s="125"/>
      <c r="AA126" s="125"/>
      <c r="AB126" s="125"/>
      <c r="AC126" s="125"/>
      <c r="AD126" s="125"/>
      <c r="AE126" s="125"/>
      <c r="AF126" s="125"/>
      <c r="AG126" s="125" t="s">
        <v>1460</v>
      </c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</row>
    <row r="127" spans="1:60" ht="33.75" outlineLevel="2" x14ac:dyDescent="0.2">
      <c r="A127" s="132"/>
      <c r="B127" s="133"/>
      <c r="C127" s="269" t="s">
        <v>1742</v>
      </c>
      <c r="D127" s="270"/>
      <c r="E127" s="270"/>
      <c r="F127" s="270"/>
      <c r="G127" s="270"/>
      <c r="H127" s="135"/>
      <c r="I127" s="135"/>
      <c r="J127" s="135"/>
      <c r="K127" s="135"/>
      <c r="L127" s="135"/>
      <c r="M127" s="135"/>
      <c r="N127" s="134"/>
      <c r="O127" s="134"/>
      <c r="P127" s="134"/>
      <c r="Q127" s="134"/>
      <c r="R127" s="135"/>
      <c r="S127" s="135"/>
      <c r="T127" s="135"/>
      <c r="U127" s="135"/>
      <c r="V127" s="135"/>
      <c r="W127" s="135"/>
      <c r="X127" s="135"/>
      <c r="Y127" s="135"/>
      <c r="Z127" s="125"/>
      <c r="AA127" s="125"/>
      <c r="AB127" s="125"/>
      <c r="AC127" s="125"/>
      <c r="AD127" s="125"/>
      <c r="AE127" s="125"/>
      <c r="AF127" s="125"/>
      <c r="AG127" s="125" t="s">
        <v>1462</v>
      </c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54" t="str">
        <f>C127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27" s="125"/>
      <c r="BC127" s="125"/>
      <c r="BD127" s="125"/>
      <c r="BE127" s="125"/>
      <c r="BF127" s="125"/>
      <c r="BG127" s="125"/>
      <c r="BH127" s="125"/>
    </row>
    <row r="128" spans="1:60" outlineLevel="2" x14ac:dyDescent="0.2">
      <c r="A128" s="132"/>
      <c r="B128" s="133"/>
      <c r="C128" s="170" t="s">
        <v>1743</v>
      </c>
      <c r="D128" s="168"/>
      <c r="E128" s="169"/>
      <c r="F128" s="135"/>
      <c r="G128" s="135"/>
      <c r="H128" s="135"/>
      <c r="I128" s="135"/>
      <c r="J128" s="135"/>
      <c r="K128" s="135"/>
      <c r="L128" s="135"/>
      <c r="M128" s="135"/>
      <c r="N128" s="134"/>
      <c r="O128" s="134"/>
      <c r="P128" s="134"/>
      <c r="Q128" s="134"/>
      <c r="R128" s="135"/>
      <c r="S128" s="135"/>
      <c r="T128" s="135"/>
      <c r="U128" s="135"/>
      <c r="V128" s="135"/>
      <c r="W128" s="135"/>
      <c r="X128" s="135"/>
      <c r="Y128" s="135"/>
      <c r="Z128" s="125"/>
      <c r="AA128" s="125"/>
      <c r="AB128" s="125"/>
      <c r="AC128" s="125"/>
      <c r="AD128" s="125"/>
      <c r="AE128" s="125"/>
      <c r="AF128" s="125"/>
      <c r="AG128" s="125" t="s">
        <v>1619</v>
      </c>
      <c r="AH128" s="125">
        <v>0</v>
      </c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</row>
    <row r="129" spans="1:60" outlineLevel="3" x14ac:dyDescent="0.2">
      <c r="A129" s="132"/>
      <c r="B129" s="133"/>
      <c r="C129" s="170" t="s">
        <v>1757</v>
      </c>
      <c r="D129" s="168"/>
      <c r="E129" s="169">
        <v>3</v>
      </c>
      <c r="F129" s="135"/>
      <c r="G129" s="135"/>
      <c r="H129" s="135"/>
      <c r="I129" s="135"/>
      <c r="J129" s="135"/>
      <c r="K129" s="135"/>
      <c r="L129" s="135"/>
      <c r="M129" s="135"/>
      <c r="N129" s="134"/>
      <c r="O129" s="134"/>
      <c r="P129" s="134"/>
      <c r="Q129" s="134"/>
      <c r="R129" s="135"/>
      <c r="S129" s="135"/>
      <c r="T129" s="135"/>
      <c r="U129" s="135"/>
      <c r="V129" s="135"/>
      <c r="W129" s="135"/>
      <c r="X129" s="135"/>
      <c r="Y129" s="135"/>
      <c r="Z129" s="125"/>
      <c r="AA129" s="125"/>
      <c r="AB129" s="125"/>
      <c r="AC129" s="125"/>
      <c r="AD129" s="125"/>
      <c r="AE129" s="125"/>
      <c r="AF129" s="125"/>
      <c r="AG129" s="125" t="s">
        <v>1619</v>
      </c>
      <c r="AH129" s="125">
        <v>0</v>
      </c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</row>
    <row r="130" spans="1:60" outlineLevel="3" x14ac:dyDescent="0.2">
      <c r="A130" s="132"/>
      <c r="B130" s="133"/>
      <c r="C130" s="170" t="s">
        <v>1758</v>
      </c>
      <c r="D130" s="168"/>
      <c r="E130" s="169">
        <v>4</v>
      </c>
      <c r="F130" s="135"/>
      <c r="G130" s="135"/>
      <c r="H130" s="135"/>
      <c r="I130" s="135"/>
      <c r="J130" s="135"/>
      <c r="K130" s="135"/>
      <c r="L130" s="135"/>
      <c r="M130" s="135"/>
      <c r="N130" s="134"/>
      <c r="O130" s="134"/>
      <c r="P130" s="134"/>
      <c r="Q130" s="134"/>
      <c r="R130" s="135"/>
      <c r="S130" s="135"/>
      <c r="T130" s="135"/>
      <c r="U130" s="135"/>
      <c r="V130" s="135"/>
      <c r="W130" s="135"/>
      <c r="X130" s="135"/>
      <c r="Y130" s="135"/>
      <c r="Z130" s="125"/>
      <c r="AA130" s="125"/>
      <c r="AB130" s="125"/>
      <c r="AC130" s="125"/>
      <c r="AD130" s="125"/>
      <c r="AE130" s="125"/>
      <c r="AF130" s="125"/>
      <c r="AG130" s="125" t="s">
        <v>1619</v>
      </c>
      <c r="AH130" s="125">
        <v>0</v>
      </c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</row>
    <row r="131" spans="1:60" outlineLevel="1" x14ac:dyDescent="0.2">
      <c r="A131" s="147">
        <v>34</v>
      </c>
      <c r="B131" s="148" t="s">
        <v>1759</v>
      </c>
      <c r="C131" s="163" t="s">
        <v>1760</v>
      </c>
      <c r="D131" s="149" t="s">
        <v>1616</v>
      </c>
      <c r="E131" s="150">
        <v>0.75619999999999998</v>
      </c>
      <c r="F131" s="151"/>
      <c r="G131" s="152">
        <f>ROUND(E131*F131,2)</f>
        <v>0</v>
      </c>
      <c r="H131" s="151">
        <v>3383.72</v>
      </c>
      <c r="I131" s="152">
        <f>ROUND(E131*H131,2)</f>
        <v>2558.77</v>
      </c>
      <c r="J131" s="151">
        <v>751.28</v>
      </c>
      <c r="K131" s="152">
        <f>ROUND(E131*J131,2)</f>
        <v>568.12</v>
      </c>
      <c r="L131" s="152">
        <v>21</v>
      </c>
      <c r="M131" s="152">
        <f>G131*(1+L131/100)</f>
        <v>0</v>
      </c>
      <c r="N131" s="150">
        <v>2.52501</v>
      </c>
      <c r="O131" s="150">
        <f>ROUND(E131*N131,2)</f>
        <v>1.91</v>
      </c>
      <c r="P131" s="150">
        <v>0</v>
      </c>
      <c r="Q131" s="150">
        <f>ROUND(E131*P131,2)</f>
        <v>0</v>
      </c>
      <c r="R131" s="152"/>
      <c r="S131" s="152" t="s">
        <v>1617</v>
      </c>
      <c r="T131" s="153" t="s">
        <v>1617</v>
      </c>
      <c r="U131" s="135">
        <v>0</v>
      </c>
      <c r="V131" s="135">
        <f>ROUND(E131*U131,2)</f>
        <v>0</v>
      </c>
      <c r="W131" s="135"/>
      <c r="X131" s="135" t="s">
        <v>1458</v>
      </c>
      <c r="Y131" s="135" t="s">
        <v>1459</v>
      </c>
      <c r="Z131" s="125"/>
      <c r="AA131" s="125"/>
      <c r="AB131" s="125"/>
      <c r="AC131" s="125"/>
      <c r="AD131" s="125"/>
      <c r="AE131" s="125"/>
      <c r="AF131" s="125"/>
      <c r="AG131" s="125" t="s">
        <v>1460</v>
      </c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</row>
    <row r="132" spans="1:60" outlineLevel="2" x14ac:dyDescent="0.2">
      <c r="A132" s="132"/>
      <c r="B132" s="133"/>
      <c r="C132" s="170" t="s">
        <v>1743</v>
      </c>
      <c r="D132" s="168"/>
      <c r="E132" s="169"/>
      <c r="F132" s="135"/>
      <c r="G132" s="135"/>
      <c r="H132" s="135"/>
      <c r="I132" s="135"/>
      <c r="J132" s="135"/>
      <c r="K132" s="135"/>
      <c r="L132" s="135"/>
      <c r="M132" s="135"/>
      <c r="N132" s="134"/>
      <c r="O132" s="134"/>
      <c r="P132" s="134"/>
      <c r="Q132" s="134"/>
      <c r="R132" s="135"/>
      <c r="S132" s="135"/>
      <c r="T132" s="135"/>
      <c r="U132" s="135"/>
      <c r="V132" s="135"/>
      <c r="W132" s="135"/>
      <c r="X132" s="135"/>
      <c r="Y132" s="135"/>
      <c r="Z132" s="125"/>
      <c r="AA132" s="125"/>
      <c r="AB132" s="125"/>
      <c r="AC132" s="125"/>
      <c r="AD132" s="125"/>
      <c r="AE132" s="125"/>
      <c r="AF132" s="125"/>
      <c r="AG132" s="125" t="s">
        <v>1619</v>
      </c>
      <c r="AH132" s="125">
        <v>0</v>
      </c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</row>
    <row r="133" spans="1:60" outlineLevel="3" x14ac:dyDescent="0.2">
      <c r="A133" s="132"/>
      <c r="B133" s="133"/>
      <c r="C133" s="170" t="s">
        <v>1761</v>
      </c>
      <c r="D133" s="168"/>
      <c r="E133" s="169">
        <v>0.22</v>
      </c>
      <c r="F133" s="135"/>
      <c r="G133" s="135"/>
      <c r="H133" s="135"/>
      <c r="I133" s="135"/>
      <c r="J133" s="135"/>
      <c r="K133" s="135"/>
      <c r="L133" s="135"/>
      <c r="M133" s="135"/>
      <c r="N133" s="134"/>
      <c r="O133" s="134"/>
      <c r="P133" s="134"/>
      <c r="Q133" s="134"/>
      <c r="R133" s="135"/>
      <c r="S133" s="135"/>
      <c r="T133" s="135"/>
      <c r="U133" s="135"/>
      <c r="V133" s="135"/>
      <c r="W133" s="135"/>
      <c r="X133" s="135"/>
      <c r="Y133" s="135"/>
      <c r="Z133" s="125"/>
      <c r="AA133" s="125"/>
      <c r="AB133" s="125"/>
      <c r="AC133" s="125"/>
      <c r="AD133" s="125"/>
      <c r="AE133" s="125"/>
      <c r="AF133" s="125"/>
      <c r="AG133" s="125" t="s">
        <v>1619</v>
      </c>
      <c r="AH133" s="125">
        <v>0</v>
      </c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</row>
    <row r="134" spans="1:60" outlineLevel="3" x14ac:dyDescent="0.2">
      <c r="A134" s="132"/>
      <c r="B134" s="133"/>
      <c r="C134" s="170" t="s">
        <v>1762</v>
      </c>
      <c r="D134" s="168"/>
      <c r="E134" s="169">
        <v>0.54</v>
      </c>
      <c r="F134" s="135"/>
      <c r="G134" s="135"/>
      <c r="H134" s="135"/>
      <c r="I134" s="135"/>
      <c r="J134" s="135"/>
      <c r="K134" s="135"/>
      <c r="L134" s="135"/>
      <c r="M134" s="135"/>
      <c r="N134" s="134"/>
      <c r="O134" s="134"/>
      <c r="P134" s="134"/>
      <c r="Q134" s="134"/>
      <c r="R134" s="135"/>
      <c r="S134" s="135"/>
      <c r="T134" s="135"/>
      <c r="U134" s="135"/>
      <c r="V134" s="135"/>
      <c r="W134" s="135"/>
      <c r="X134" s="135"/>
      <c r="Y134" s="135"/>
      <c r="Z134" s="125"/>
      <c r="AA134" s="125"/>
      <c r="AB134" s="125"/>
      <c r="AC134" s="125"/>
      <c r="AD134" s="125"/>
      <c r="AE134" s="125"/>
      <c r="AF134" s="125"/>
      <c r="AG134" s="125" t="s">
        <v>1619</v>
      </c>
      <c r="AH134" s="125">
        <v>0</v>
      </c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</row>
    <row r="135" spans="1:60" outlineLevel="1" x14ac:dyDescent="0.2">
      <c r="A135" s="147">
        <v>35</v>
      </c>
      <c r="B135" s="148" t="s">
        <v>1763</v>
      </c>
      <c r="C135" s="163" t="s">
        <v>1764</v>
      </c>
      <c r="D135" s="149" t="s">
        <v>1641</v>
      </c>
      <c r="E135" s="150">
        <v>14.25</v>
      </c>
      <c r="F135" s="151"/>
      <c r="G135" s="152">
        <f>ROUND(E135*F135,2)</f>
        <v>0</v>
      </c>
      <c r="H135" s="151">
        <v>151.54</v>
      </c>
      <c r="I135" s="152">
        <f>ROUND(E135*H135,2)</f>
        <v>2159.4499999999998</v>
      </c>
      <c r="J135" s="151">
        <v>603.46</v>
      </c>
      <c r="K135" s="152">
        <f>ROUND(E135*J135,2)</f>
        <v>8599.31</v>
      </c>
      <c r="L135" s="152">
        <v>21</v>
      </c>
      <c r="M135" s="152">
        <f>G135*(1+L135/100)</f>
        <v>0</v>
      </c>
      <c r="N135" s="150">
        <v>8.8400000000000006E-3</v>
      </c>
      <c r="O135" s="150">
        <f>ROUND(E135*N135,2)</f>
        <v>0.13</v>
      </c>
      <c r="P135" s="150">
        <v>0</v>
      </c>
      <c r="Q135" s="150">
        <f>ROUND(E135*P135,2)</f>
        <v>0</v>
      </c>
      <c r="R135" s="152"/>
      <c r="S135" s="152" t="s">
        <v>1617</v>
      </c>
      <c r="T135" s="153" t="s">
        <v>1617</v>
      </c>
      <c r="U135" s="135">
        <v>0</v>
      </c>
      <c r="V135" s="135">
        <f>ROUND(E135*U135,2)</f>
        <v>0</v>
      </c>
      <c r="W135" s="135"/>
      <c r="X135" s="135" t="s">
        <v>1458</v>
      </c>
      <c r="Y135" s="135" t="s">
        <v>1459</v>
      </c>
      <c r="Z135" s="125"/>
      <c r="AA135" s="125"/>
      <c r="AB135" s="125"/>
      <c r="AC135" s="125"/>
      <c r="AD135" s="125"/>
      <c r="AE135" s="125"/>
      <c r="AF135" s="125"/>
      <c r="AG135" s="125" t="s">
        <v>1460</v>
      </c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</row>
    <row r="136" spans="1:60" ht="22.5" outlineLevel="2" x14ac:dyDescent="0.2">
      <c r="A136" s="132"/>
      <c r="B136" s="133"/>
      <c r="C136" s="269" t="s">
        <v>1765</v>
      </c>
      <c r="D136" s="270"/>
      <c r="E136" s="270"/>
      <c r="F136" s="270"/>
      <c r="G136" s="270"/>
      <c r="H136" s="135"/>
      <c r="I136" s="135"/>
      <c r="J136" s="135"/>
      <c r="K136" s="135"/>
      <c r="L136" s="135"/>
      <c r="M136" s="135"/>
      <c r="N136" s="134"/>
      <c r="O136" s="134"/>
      <c r="P136" s="134"/>
      <c r="Q136" s="134"/>
      <c r="R136" s="135"/>
      <c r="S136" s="135"/>
      <c r="T136" s="135"/>
      <c r="U136" s="135"/>
      <c r="V136" s="135"/>
      <c r="W136" s="135"/>
      <c r="X136" s="135"/>
      <c r="Y136" s="135"/>
      <c r="Z136" s="125"/>
      <c r="AA136" s="125"/>
      <c r="AB136" s="125"/>
      <c r="AC136" s="125"/>
      <c r="AD136" s="125"/>
      <c r="AE136" s="125"/>
      <c r="AF136" s="125"/>
      <c r="AG136" s="125" t="s">
        <v>1462</v>
      </c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54" t="str">
        <f>C136</f>
        <v>V položce jsou zakalkulovány i náklady na podpěrnou konstrukci do výšky 4 m a náklady na pomocné lešení o výšce podlahy do 1,90 m a pro zatížení do 1,5 kPa.</v>
      </c>
      <c r="BB136" s="125"/>
      <c r="BC136" s="125"/>
      <c r="BD136" s="125"/>
      <c r="BE136" s="125"/>
      <c r="BF136" s="125"/>
      <c r="BG136" s="125"/>
      <c r="BH136" s="125"/>
    </row>
    <row r="137" spans="1:60" outlineLevel="2" x14ac:dyDescent="0.2">
      <c r="A137" s="132"/>
      <c r="B137" s="133"/>
      <c r="C137" s="170" t="s">
        <v>1743</v>
      </c>
      <c r="D137" s="168"/>
      <c r="E137" s="169"/>
      <c r="F137" s="135"/>
      <c r="G137" s="135"/>
      <c r="H137" s="135"/>
      <c r="I137" s="135"/>
      <c r="J137" s="135"/>
      <c r="K137" s="135"/>
      <c r="L137" s="135"/>
      <c r="M137" s="135"/>
      <c r="N137" s="134"/>
      <c r="O137" s="134"/>
      <c r="P137" s="134"/>
      <c r="Q137" s="134"/>
      <c r="R137" s="135"/>
      <c r="S137" s="135"/>
      <c r="T137" s="135"/>
      <c r="U137" s="135"/>
      <c r="V137" s="135"/>
      <c r="W137" s="135"/>
      <c r="X137" s="135"/>
      <c r="Y137" s="135"/>
      <c r="Z137" s="125"/>
      <c r="AA137" s="125"/>
      <c r="AB137" s="125"/>
      <c r="AC137" s="125"/>
      <c r="AD137" s="125"/>
      <c r="AE137" s="125"/>
      <c r="AF137" s="125"/>
      <c r="AG137" s="125" t="s">
        <v>1619</v>
      </c>
      <c r="AH137" s="125">
        <v>0</v>
      </c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</row>
    <row r="138" spans="1:60" outlineLevel="3" x14ac:dyDescent="0.2">
      <c r="A138" s="132"/>
      <c r="B138" s="133"/>
      <c r="C138" s="170" t="s">
        <v>1766</v>
      </c>
      <c r="D138" s="168"/>
      <c r="E138" s="169">
        <v>3.78</v>
      </c>
      <c r="F138" s="135"/>
      <c r="G138" s="135"/>
      <c r="H138" s="135"/>
      <c r="I138" s="135"/>
      <c r="J138" s="135"/>
      <c r="K138" s="135"/>
      <c r="L138" s="135"/>
      <c r="M138" s="135"/>
      <c r="N138" s="134"/>
      <c r="O138" s="134"/>
      <c r="P138" s="134"/>
      <c r="Q138" s="134"/>
      <c r="R138" s="135"/>
      <c r="S138" s="135"/>
      <c r="T138" s="135"/>
      <c r="U138" s="135"/>
      <c r="V138" s="135"/>
      <c r="W138" s="135"/>
      <c r="X138" s="135"/>
      <c r="Y138" s="135"/>
      <c r="Z138" s="125"/>
      <c r="AA138" s="125"/>
      <c r="AB138" s="125"/>
      <c r="AC138" s="125"/>
      <c r="AD138" s="125"/>
      <c r="AE138" s="125"/>
      <c r="AF138" s="125"/>
      <c r="AG138" s="125" t="s">
        <v>1619</v>
      </c>
      <c r="AH138" s="125">
        <v>0</v>
      </c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</row>
    <row r="139" spans="1:60" outlineLevel="3" x14ac:dyDescent="0.2">
      <c r="A139" s="132"/>
      <c r="B139" s="133"/>
      <c r="C139" s="170" t="s">
        <v>1767</v>
      </c>
      <c r="D139" s="168"/>
      <c r="E139" s="169">
        <v>10.47</v>
      </c>
      <c r="F139" s="135"/>
      <c r="G139" s="135"/>
      <c r="H139" s="135"/>
      <c r="I139" s="135"/>
      <c r="J139" s="135"/>
      <c r="K139" s="135"/>
      <c r="L139" s="135"/>
      <c r="M139" s="135"/>
      <c r="N139" s="134"/>
      <c r="O139" s="134"/>
      <c r="P139" s="134"/>
      <c r="Q139" s="134"/>
      <c r="R139" s="135"/>
      <c r="S139" s="135"/>
      <c r="T139" s="135"/>
      <c r="U139" s="135"/>
      <c r="V139" s="135"/>
      <c r="W139" s="135"/>
      <c r="X139" s="135"/>
      <c r="Y139" s="135"/>
      <c r="Z139" s="125"/>
      <c r="AA139" s="125"/>
      <c r="AB139" s="125"/>
      <c r="AC139" s="125"/>
      <c r="AD139" s="125"/>
      <c r="AE139" s="125"/>
      <c r="AF139" s="125"/>
      <c r="AG139" s="125" t="s">
        <v>1619</v>
      </c>
      <c r="AH139" s="125">
        <v>0</v>
      </c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</row>
    <row r="140" spans="1:60" outlineLevel="1" x14ac:dyDescent="0.2">
      <c r="A140" s="147">
        <v>36</v>
      </c>
      <c r="B140" s="148" t="s">
        <v>1768</v>
      </c>
      <c r="C140" s="163" t="s">
        <v>1769</v>
      </c>
      <c r="D140" s="149" t="s">
        <v>1641</v>
      </c>
      <c r="E140" s="150">
        <v>14.25</v>
      </c>
      <c r="F140" s="151"/>
      <c r="G140" s="152">
        <f>ROUND(E140*F140,2)</f>
        <v>0</v>
      </c>
      <c r="H140" s="151">
        <v>0</v>
      </c>
      <c r="I140" s="152">
        <f>ROUND(E140*H140,2)</f>
        <v>0</v>
      </c>
      <c r="J140" s="151">
        <v>224</v>
      </c>
      <c r="K140" s="152">
        <f>ROUND(E140*J140,2)</f>
        <v>3192</v>
      </c>
      <c r="L140" s="152">
        <v>21</v>
      </c>
      <c r="M140" s="152">
        <f>G140*(1+L140/100)</f>
        <v>0</v>
      </c>
      <c r="N140" s="150">
        <v>0</v>
      </c>
      <c r="O140" s="150">
        <f>ROUND(E140*N140,2)</f>
        <v>0</v>
      </c>
      <c r="P140" s="150">
        <v>0</v>
      </c>
      <c r="Q140" s="150">
        <f>ROUND(E140*P140,2)</f>
        <v>0</v>
      </c>
      <c r="R140" s="152"/>
      <c r="S140" s="152" t="s">
        <v>1617</v>
      </c>
      <c r="T140" s="153" t="s">
        <v>1617</v>
      </c>
      <c r="U140" s="135">
        <v>0</v>
      </c>
      <c r="V140" s="135">
        <f>ROUND(E140*U140,2)</f>
        <v>0</v>
      </c>
      <c r="W140" s="135"/>
      <c r="X140" s="135" t="s">
        <v>1458</v>
      </c>
      <c r="Y140" s="135" t="s">
        <v>1459</v>
      </c>
      <c r="Z140" s="125"/>
      <c r="AA140" s="125"/>
      <c r="AB140" s="125"/>
      <c r="AC140" s="125"/>
      <c r="AD140" s="125"/>
      <c r="AE140" s="125"/>
      <c r="AF140" s="125"/>
      <c r="AG140" s="125" t="s">
        <v>1460</v>
      </c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</row>
    <row r="141" spans="1:60" outlineLevel="2" x14ac:dyDescent="0.2">
      <c r="A141" s="132"/>
      <c r="B141" s="133"/>
      <c r="C141" s="170" t="s">
        <v>1770</v>
      </c>
      <c r="D141" s="168"/>
      <c r="E141" s="169">
        <v>14.25</v>
      </c>
      <c r="F141" s="135"/>
      <c r="G141" s="135"/>
      <c r="H141" s="135"/>
      <c r="I141" s="135"/>
      <c r="J141" s="135"/>
      <c r="K141" s="135"/>
      <c r="L141" s="135"/>
      <c r="M141" s="135"/>
      <c r="N141" s="134"/>
      <c r="O141" s="134"/>
      <c r="P141" s="134"/>
      <c r="Q141" s="134"/>
      <c r="R141" s="135"/>
      <c r="S141" s="135"/>
      <c r="T141" s="135"/>
      <c r="U141" s="135"/>
      <c r="V141" s="135"/>
      <c r="W141" s="135"/>
      <c r="X141" s="135"/>
      <c r="Y141" s="135"/>
      <c r="Z141" s="125"/>
      <c r="AA141" s="125"/>
      <c r="AB141" s="125"/>
      <c r="AC141" s="125"/>
      <c r="AD141" s="125"/>
      <c r="AE141" s="125"/>
      <c r="AF141" s="125"/>
      <c r="AG141" s="125" t="s">
        <v>1619</v>
      </c>
      <c r="AH141" s="125">
        <v>0</v>
      </c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</row>
    <row r="142" spans="1:60" outlineLevel="1" x14ac:dyDescent="0.2">
      <c r="A142" s="147">
        <v>37</v>
      </c>
      <c r="B142" s="148" t="s">
        <v>1771</v>
      </c>
      <c r="C142" s="163" t="s">
        <v>1772</v>
      </c>
      <c r="D142" s="149" t="s">
        <v>1682</v>
      </c>
      <c r="E142" s="150">
        <v>0.14369999999999999</v>
      </c>
      <c r="F142" s="151"/>
      <c r="G142" s="152">
        <f>ROUND(E142*F142,2)</f>
        <v>0</v>
      </c>
      <c r="H142" s="151">
        <v>58050.93</v>
      </c>
      <c r="I142" s="152">
        <f>ROUND(E142*H142,2)</f>
        <v>8341.92</v>
      </c>
      <c r="J142" s="151">
        <v>14089.07</v>
      </c>
      <c r="K142" s="152">
        <f>ROUND(E142*J142,2)</f>
        <v>2024.6</v>
      </c>
      <c r="L142" s="152">
        <v>21</v>
      </c>
      <c r="M142" s="152">
        <f>G142*(1+L142/100)</f>
        <v>0</v>
      </c>
      <c r="N142" s="150">
        <v>1.01292</v>
      </c>
      <c r="O142" s="150">
        <f>ROUND(E142*N142,2)</f>
        <v>0.15</v>
      </c>
      <c r="P142" s="150">
        <v>0</v>
      </c>
      <c r="Q142" s="150">
        <f>ROUND(E142*P142,2)</f>
        <v>0</v>
      </c>
      <c r="R142" s="152"/>
      <c r="S142" s="152" t="s">
        <v>1617</v>
      </c>
      <c r="T142" s="153" t="s">
        <v>1617</v>
      </c>
      <c r="U142" s="135">
        <v>0</v>
      </c>
      <c r="V142" s="135">
        <f>ROUND(E142*U142,2)</f>
        <v>0</v>
      </c>
      <c r="W142" s="135"/>
      <c r="X142" s="135" t="s">
        <v>1458</v>
      </c>
      <c r="Y142" s="135" t="s">
        <v>1459</v>
      </c>
      <c r="Z142" s="125"/>
      <c r="AA142" s="125"/>
      <c r="AB142" s="125"/>
      <c r="AC142" s="125"/>
      <c r="AD142" s="125"/>
      <c r="AE142" s="125"/>
      <c r="AF142" s="125"/>
      <c r="AG142" s="125" t="s">
        <v>1460</v>
      </c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</row>
    <row r="143" spans="1:60" ht="33.75" outlineLevel="2" x14ac:dyDescent="0.2">
      <c r="A143" s="132"/>
      <c r="B143" s="133"/>
      <c r="C143" s="269" t="s">
        <v>1698</v>
      </c>
      <c r="D143" s="270"/>
      <c r="E143" s="270"/>
      <c r="F143" s="270"/>
      <c r="G143" s="270"/>
      <c r="H143" s="135"/>
      <c r="I143" s="135"/>
      <c r="J143" s="135"/>
      <c r="K143" s="135"/>
      <c r="L143" s="135"/>
      <c r="M143" s="135"/>
      <c r="N143" s="134"/>
      <c r="O143" s="134"/>
      <c r="P143" s="134"/>
      <c r="Q143" s="134"/>
      <c r="R143" s="135"/>
      <c r="S143" s="135"/>
      <c r="T143" s="135"/>
      <c r="U143" s="135"/>
      <c r="V143" s="135"/>
      <c r="W143" s="135"/>
      <c r="X143" s="135"/>
      <c r="Y143" s="135"/>
      <c r="Z143" s="125"/>
      <c r="AA143" s="125"/>
      <c r="AB143" s="125"/>
      <c r="AC143" s="125"/>
      <c r="AD143" s="125"/>
      <c r="AE143" s="125"/>
      <c r="AF143" s="125"/>
      <c r="AG143" s="125" t="s">
        <v>1462</v>
      </c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54" t="str">
        <f>C143</f>
        <v>V položce jsou zakalkulovány náklady na dodání nastříhané a naohýbané výztuže, podložek, distančních vložek, drátu, skob apod., dále náklady na uložení výztuže a její vyvázání nebo přivaření bodovými svary.</v>
      </c>
      <c r="BB143" s="125"/>
      <c r="BC143" s="125"/>
      <c r="BD143" s="125"/>
      <c r="BE143" s="125"/>
      <c r="BF143" s="125"/>
      <c r="BG143" s="125"/>
      <c r="BH143" s="125"/>
    </row>
    <row r="144" spans="1:60" outlineLevel="2" x14ac:dyDescent="0.2">
      <c r="A144" s="132"/>
      <c r="B144" s="133"/>
      <c r="C144" s="170" t="s">
        <v>1743</v>
      </c>
      <c r="D144" s="168"/>
      <c r="E144" s="169"/>
      <c r="F144" s="135"/>
      <c r="G144" s="135"/>
      <c r="H144" s="135"/>
      <c r="I144" s="135"/>
      <c r="J144" s="135"/>
      <c r="K144" s="135"/>
      <c r="L144" s="135"/>
      <c r="M144" s="135"/>
      <c r="N144" s="134"/>
      <c r="O144" s="134"/>
      <c r="P144" s="134"/>
      <c r="Q144" s="134"/>
      <c r="R144" s="135"/>
      <c r="S144" s="135"/>
      <c r="T144" s="135"/>
      <c r="U144" s="135"/>
      <c r="V144" s="135"/>
      <c r="W144" s="135"/>
      <c r="X144" s="135"/>
      <c r="Y144" s="135"/>
      <c r="Z144" s="125"/>
      <c r="AA144" s="125"/>
      <c r="AB144" s="125"/>
      <c r="AC144" s="125"/>
      <c r="AD144" s="125"/>
      <c r="AE144" s="125"/>
      <c r="AF144" s="125"/>
      <c r="AG144" s="125" t="s">
        <v>1619</v>
      </c>
      <c r="AH144" s="125">
        <v>0</v>
      </c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</row>
    <row r="145" spans="1:60" outlineLevel="3" x14ac:dyDescent="0.2">
      <c r="A145" s="132"/>
      <c r="B145" s="133"/>
      <c r="C145" s="170" t="s">
        <v>1773</v>
      </c>
      <c r="D145" s="168"/>
      <c r="E145" s="169">
        <v>0.04</v>
      </c>
      <c r="F145" s="135"/>
      <c r="G145" s="135"/>
      <c r="H145" s="135"/>
      <c r="I145" s="135"/>
      <c r="J145" s="135"/>
      <c r="K145" s="135"/>
      <c r="L145" s="135"/>
      <c r="M145" s="135"/>
      <c r="N145" s="134"/>
      <c r="O145" s="134"/>
      <c r="P145" s="134"/>
      <c r="Q145" s="134"/>
      <c r="R145" s="135"/>
      <c r="S145" s="135"/>
      <c r="T145" s="135"/>
      <c r="U145" s="135"/>
      <c r="V145" s="135"/>
      <c r="W145" s="135"/>
      <c r="X145" s="135"/>
      <c r="Y145" s="135"/>
      <c r="Z145" s="125"/>
      <c r="AA145" s="125"/>
      <c r="AB145" s="125"/>
      <c r="AC145" s="125"/>
      <c r="AD145" s="125"/>
      <c r="AE145" s="125"/>
      <c r="AF145" s="125"/>
      <c r="AG145" s="125" t="s">
        <v>1619</v>
      </c>
      <c r="AH145" s="125">
        <v>0</v>
      </c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</row>
    <row r="146" spans="1:60" outlineLevel="3" x14ac:dyDescent="0.2">
      <c r="A146" s="132"/>
      <c r="B146" s="133"/>
      <c r="C146" s="170" t="s">
        <v>1774</v>
      </c>
      <c r="D146" s="168"/>
      <c r="E146" s="169">
        <v>0.1</v>
      </c>
      <c r="F146" s="135"/>
      <c r="G146" s="135"/>
      <c r="H146" s="135"/>
      <c r="I146" s="135"/>
      <c r="J146" s="135"/>
      <c r="K146" s="135"/>
      <c r="L146" s="135"/>
      <c r="M146" s="135"/>
      <c r="N146" s="134"/>
      <c r="O146" s="134"/>
      <c r="P146" s="134"/>
      <c r="Q146" s="134"/>
      <c r="R146" s="135"/>
      <c r="S146" s="135"/>
      <c r="T146" s="135"/>
      <c r="U146" s="135"/>
      <c r="V146" s="135"/>
      <c r="W146" s="135"/>
      <c r="X146" s="135"/>
      <c r="Y146" s="135"/>
      <c r="Z146" s="125"/>
      <c r="AA146" s="125"/>
      <c r="AB146" s="125"/>
      <c r="AC146" s="125"/>
      <c r="AD146" s="125"/>
      <c r="AE146" s="125"/>
      <c r="AF146" s="125"/>
      <c r="AG146" s="125" t="s">
        <v>1619</v>
      </c>
      <c r="AH146" s="125">
        <v>0</v>
      </c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</row>
    <row r="147" spans="1:60" ht="22.5" outlineLevel="1" x14ac:dyDescent="0.2">
      <c r="A147" s="147">
        <v>38</v>
      </c>
      <c r="B147" s="148" t="s">
        <v>1775</v>
      </c>
      <c r="C147" s="163" t="s">
        <v>1776</v>
      </c>
      <c r="D147" s="149" t="s">
        <v>1672</v>
      </c>
      <c r="E147" s="150">
        <v>9</v>
      </c>
      <c r="F147" s="151"/>
      <c r="G147" s="152">
        <f>ROUND(E147*F147,2)</f>
        <v>0</v>
      </c>
      <c r="H147" s="151">
        <v>0</v>
      </c>
      <c r="I147" s="152">
        <f>ROUND(E147*H147,2)</f>
        <v>0</v>
      </c>
      <c r="J147" s="151">
        <v>1750</v>
      </c>
      <c r="K147" s="152">
        <f>ROUND(E147*J147,2)</f>
        <v>15750</v>
      </c>
      <c r="L147" s="152">
        <v>21</v>
      </c>
      <c r="M147" s="152">
        <f>G147*(1+L147/100)</f>
        <v>0</v>
      </c>
      <c r="N147" s="150">
        <v>0.10100000000000001</v>
      </c>
      <c r="O147" s="150">
        <f>ROUND(E147*N147,2)</f>
        <v>0.91</v>
      </c>
      <c r="P147" s="150">
        <v>0</v>
      </c>
      <c r="Q147" s="150">
        <f>ROUND(E147*P147,2)</f>
        <v>0</v>
      </c>
      <c r="R147" s="152"/>
      <c r="S147" s="152" t="s">
        <v>1456</v>
      </c>
      <c r="T147" s="153" t="s">
        <v>1457</v>
      </c>
      <c r="U147" s="135">
        <v>0</v>
      </c>
      <c r="V147" s="135">
        <f>ROUND(E147*U147,2)</f>
        <v>0</v>
      </c>
      <c r="W147" s="135"/>
      <c r="X147" s="135" t="s">
        <v>1458</v>
      </c>
      <c r="Y147" s="135" t="s">
        <v>1459</v>
      </c>
      <c r="Z147" s="125"/>
      <c r="AA147" s="125"/>
      <c r="AB147" s="125"/>
      <c r="AC147" s="125"/>
      <c r="AD147" s="125"/>
      <c r="AE147" s="125"/>
      <c r="AF147" s="125"/>
      <c r="AG147" s="125" t="s">
        <v>1460</v>
      </c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</row>
    <row r="148" spans="1:60" ht="33.75" outlineLevel="2" x14ac:dyDescent="0.2">
      <c r="A148" s="132"/>
      <c r="B148" s="133"/>
      <c r="C148" s="269" t="s">
        <v>1742</v>
      </c>
      <c r="D148" s="270"/>
      <c r="E148" s="270"/>
      <c r="F148" s="270"/>
      <c r="G148" s="270"/>
      <c r="H148" s="135"/>
      <c r="I148" s="135"/>
      <c r="J148" s="135"/>
      <c r="K148" s="135"/>
      <c r="L148" s="135"/>
      <c r="M148" s="135"/>
      <c r="N148" s="134"/>
      <c r="O148" s="134"/>
      <c r="P148" s="134"/>
      <c r="Q148" s="134"/>
      <c r="R148" s="135"/>
      <c r="S148" s="135"/>
      <c r="T148" s="135"/>
      <c r="U148" s="135"/>
      <c r="V148" s="135"/>
      <c r="W148" s="135"/>
      <c r="X148" s="135"/>
      <c r="Y148" s="135"/>
      <c r="Z148" s="125"/>
      <c r="AA148" s="125"/>
      <c r="AB148" s="125"/>
      <c r="AC148" s="125"/>
      <c r="AD148" s="125"/>
      <c r="AE148" s="125"/>
      <c r="AF148" s="125"/>
      <c r="AG148" s="125" t="s">
        <v>1462</v>
      </c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54" t="str">
        <f>C148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48" s="125"/>
      <c r="BC148" s="125"/>
      <c r="BD148" s="125"/>
      <c r="BE148" s="125"/>
      <c r="BF148" s="125"/>
      <c r="BG148" s="125"/>
      <c r="BH148" s="125"/>
    </row>
    <row r="149" spans="1:60" outlineLevel="2" x14ac:dyDescent="0.2">
      <c r="A149" s="132"/>
      <c r="B149" s="133"/>
      <c r="C149" s="170" t="s">
        <v>1743</v>
      </c>
      <c r="D149" s="168"/>
      <c r="E149" s="169"/>
      <c r="F149" s="135"/>
      <c r="G149" s="135"/>
      <c r="H149" s="135"/>
      <c r="I149" s="135"/>
      <c r="J149" s="135"/>
      <c r="K149" s="135"/>
      <c r="L149" s="135"/>
      <c r="M149" s="135"/>
      <c r="N149" s="134"/>
      <c r="O149" s="134"/>
      <c r="P149" s="134"/>
      <c r="Q149" s="134"/>
      <c r="R149" s="135"/>
      <c r="S149" s="135"/>
      <c r="T149" s="135"/>
      <c r="U149" s="135"/>
      <c r="V149" s="135"/>
      <c r="W149" s="135"/>
      <c r="X149" s="135"/>
      <c r="Y149" s="135"/>
      <c r="Z149" s="125"/>
      <c r="AA149" s="125"/>
      <c r="AB149" s="125"/>
      <c r="AC149" s="125"/>
      <c r="AD149" s="125"/>
      <c r="AE149" s="125"/>
      <c r="AF149" s="125"/>
      <c r="AG149" s="125" t="s">
        <v>1619</v>
      </c>
      <c r="AH149" s="125">
        <v>0</v>
      </c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</row>
    <row r="150" spans="1:60" outlineLevel="3" x14ac:dyDescent="0.2">
      <c r="A150" s="132"/>
      <c r="B150" s="133"/>
      <c r="C150" s="170" t="s">
        <v>1777</v>
      </c>
      <c r="D150" s="168"/>
      <c r="E150" s="169">
        <v>9</v>
      </c>
      <c r="F150" s="135"/>
      <c r="G150" s="135"/>
      <c r="H150" s="135"/>
      <c r="I150" s="135"/>
      <c r="J150" s="135"/>
      <c r="K150" s="135"/>
      <c r="L150" s="135"/>
      <c r="M150" s="135"/>
      <c r="N150" s="134"/>
      <c r="O150" s="134"/>
      <c r="P150" s="134"/>
      <c r="Q150" s="134"/>
      <c r="R150" s="135"/>
      <c r="S150" s="135"/>
      <c r="T150" s="135"/>
      <c r="U150" s="135"/>
      <c r="V150" s="135"/>
      <c r="W150" s="135"/>
      <c r="X150" s="135"/>
      <c r="Y150" s="135"/>
      <c r="Z150" s="125"/>
      <c r="AA150" s="125"/>
      <c r="AB150" s="125"/>
      <c r="AC150" s="125"/>
      <c r="AD150" s="125"/>
      <c r="AE150" s="125"/>
      <c r="AF150" s="125"/>
      <c r="AG150" s="125" t="s">
        <v>1619</v>
      </c>
      <c r="AH150" s="125">
        <v>0</v>
      </c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</row>
    <row r="151" spans="1:60" x14ac:dyDescent="0.2">
      <c r="A151" s="140" t="s">
        <v>1451</v>
      </c>
      <c r="B151" s="141" t="s">
        <v>1305</v>
      </c>
      <c r="C151" s="162" t="s">
        <v>1306</v>
      </c>
      <c r="D151" s="142"/>
      <c r="E151" s="143"/>
      <c r="F151" s="144"/>
      <c r="G151" s="144">
        <f>SUMIF(AG152:AG216,"&lt;&gt;NOR",G152:G216)</f>
        <v>0</v>
      </c>
      <c r="H151" s="144"/>
      <c r="I151" s="144">
        <f>SUM(I152:I216)</f>
        <v>144243.94999999998</v>
      </c>
      <c r="J151" s="144"/>
      <c r="K151" s="144">
        <f>SUM(K152:K216)</f>
        <v>174121.1</v>
      </c>
      <c r="L151" s="144"/>
      <c r="M151" s="144">
        <f>SUM(M152:M216)</f>
        <v>0</v>
      </c>
      <c r="N151" s="143"/>
      <c r="O151" s="143">
        <f>SUM(O152:O216)</f>
        <v>36.58</v>
      </c>
      <c r="P151" s="143"/>
      <c r="Q151" s="143">
        <f>SUM(Q152:Q216)</f>
        <v>0</v>
      </c>
      <c r="R151" s="144"/>
      <c r="S151" s="144"/>
      <c r="T151" s="145"/>
      <c r="U151" s="139"/>
      <c r="V151" s="139">
        <f>SUM(V152:V216)</f>
        <v>0</v>
      </c>
      <c r="W151" s="139"/>
      <c r="X151" s="139"/>
      <c r="Y151" s="139"/>
      <c r="AG151" t="s">
        <v>1452</v>
      </c>
    </row>
    <row r="152" spans="1:60" outlineLevel="1" x14ac:dyDescent="0.2">
      <c r="A152" s="147">
        <v>39</v>
      </c>
      <c r="B152" s="148" t="s">
        <v>1778</v>
      </c>
      <c r="C152" s="163" t="s">
        <v>1779</v>
      </c>
      <c r="D152" s="149" t="s">
        <v>1672</v>
      </c>
      <c r="E152" s="150">
        <v>3</v>
      </c>
      <c r="F152" s="151"/>
      <c r="G152" s="152">
        <f>ROUND(E152*F152,2)</f>
        <v>0</v>
      </c>
      <c r="H152" s="151">
        <v>489.61</v>
      </c>
      <c r="I152" s="152">
        <f>ROUND(E152*H152,2)</f>
        <v>1468.83</v>
      </c>
      <c r="J152" s="151">
        <v>1875.39</v>
      </c>
      <c r="K152" s="152">
        <f>ROUND(E152*J152,2)</f>
        <v>5626.17</v>
      </c>
      <c r="L152" s="152">
        <v>21</v>
      </c>
      <c r="M152" s="152">
        <f>G152*(1+L152/100)</f>
        <v>0</v>
      </c>
      <c r="N152" s="150">
        <v>0.30348999999999998</v>
      </c>
      <c r="O152" s="150">
        <f>ROUND(E152*N152,2)</f>
        <v>0.91</v>
      </c>
      <c r="P152" s="150">
        <v>0</v>
      </c>
      <c r="Q152" s="150">
        <f>ROUND(E152*P152,2)</f>
        <v>0</v>
      </c>
      <c r="R152" s="152"/>
      <c r="S152" s="152" t="s">
        <v>1617</v>
      </c>
      <c r="T152" s="153" t="s">
        <v>1617</v>
      </c>
      <c r="U152" s="135">
        <v>0</v>
      </c>
      <c r="V152" s="135">
        <f>ROUND(E152*U152,2)</f>
        <v>0</v>
      </c>
      <c r="W152" s="135"/>
      <c r="X152" s="135" t="s">
        <v>1458</v>
      </c>
      <c r="Y152" s="135" t="s">
        <v>1459</v>
      </c>
      <c r="Z152" s="125"/>
      <c r="AA152" s="125"/>
      <c r="AB152" s="125"/>
      <c r="AC152" s="125"/>
      <c r="AD152" s="125"/>
      <c r="AE152" s="125"/>
      <c r="AF152" s="125"/>
      <c r="AG152" s="125" t="s">
        <v>1460</v>
      </c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</row>
    <row r="153" spans="1:60" outlineLevel="2" x14ac:dyDescent="0.2">
      <c r="A153" s="132"/>
      <c r="B153" s="133"/>
      <c r="C153" s="170" t="s">
        <v>1780</v>
      </c>
      <c r="D153" s="168"/>
      <c r="E153" s="169">
        <v>3</v>
      </c>
      <c r="F153" s="135"/>
      <c r="G153" s="135"/>
      <c r="H153" s="135"/>
      <c r="I153" s="135"/>
      <c r="J153" s="135"/>
      <c r="K153" s="135"/>
      <c r="L153" s="135"/>
      <c r="M153" s="135"/>
      <c r="N153" s="134"/>
      <c r="O153" s="134"/>
      <c r="P153" s="134"/>
      <c r="Q153" s="134"/>
      <c r="R153" s="135"/>
      <c r="S153" s="135"/>
      <c r="T153" s="135"/>
      <c r="U153" s="135"/>
      <c r="V153" s="135"/>
      <c r="W153" s="135"/>
      <c r="X153" s="135"/>
      <c r="Y153" s="135"/>
      <c r="Z153" s="125"/>
      <c r="AA153" s="125"/>
      <c r="AB153" s="125"/>
      <c r="AC153" s="125"/>
      <c r="AD153" s="125"/>
      <c r="AE153" s="125"/>
      <c r="AF153" s="125"/>
      <c r="AG153" s="125" t="s">
        <v>1619</v>
      </c>
      <c r="AH153" s="125">
        <v>0</v>
      </c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</row>
    <row r="154" spans="1:60" outlineLevel="1" x14ac:dyDescent="0.2">
      <c r="A154" s="147">
        <v>40</v>
      </c>
      <c r="B154" s="148" t="s">
        <v>1781</v>
      </c>
      <c r="C154" s="163" t="s">
        <v>1782</v>
      </c>
      <c r="D154" s="149" t="s">
        <v>1616</v>
      </c>
      <c r="E154" s="150">
        <v>5.6</v>
      </c>
      <c r="F154" s="151"/>
      <c r="G154" s="152">
        <f>ROUND(E154*F154,2)</f>
        <v>0</v>
      </c>
      <c r="H154" s="151">
        <v>3122.54</v>
      </c>
      <c r="I154" s="152">
        <f>ROUND(E154*H154,2)</f>
        <v>17486.22</v>
      </c>
      <c r="J154" s="151">
        <v>552.46</v>
      </c>
      <c r="K154" s="152">
        <f>ROUND(E154*J154,2)</f>
        <v>3093.78</v>
      </c>
      <c r="L154" s="152">
        <v>21</v>
      </c>
      <c r="M154" s="152">
        <f>G154*(1+L154/100)</f>
        <v>0</v>
      </c>
      <c r="N154" s="150">
        <v>2.5251399999999999</v>
      </c>
      <c r="O154" s="150">
        <f>ROUND(E154*N154,2)</f>
        <v>14.14</v>
      </c>
      <c r="P154" s="150">
        <v>0</v>
      </c>
      <c r="Q154" s="150">
        <f>ROUND(E154*P154,2)</f>
        <v>0</v>
      </c>
      <c r="R154" s="152"/>
      <c r="S154" s="152" t="s">
        <v>1617</v>
      </c>
      <c r="T154" s="153" t="s">
        <v>1617</v>
      </c>
      <c r="U154" s="135">
        <v>0</v>
      </c>
      <c r="V154" s="135">
        <f>ROUND(E154*U154,2)</f>
        <v>0</v>
      </c>
      <c r="W154" s="135"/>
      <c r="X154" s="135" t="s">
        <v>1458</v>
      </c>
      <c r="Y154" s="135" t="s">
        <v>1459</v>
      </c>
      <c r="Z154" s="125"/>
      <c r="AA154" s="125"/>
      <c r="AB154" s="125"/>
      <c r="AC154" s="125"/>
      <c r="AD154" s="125"/>
      <c r="AE154" s="125"/>
      <c r="AF154" s="125"/>
      <c r="AG154" s="125" t="s">
        <v>1460</v>
      </c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</row>
    <row r="155" spans="1:60" outlineLevel="2" x14ac:dyDescent="0.2">
      <c r="A155" s="132"/>
      <c r="B155" s="133"/>
      <c r="C155" s="170" t="s">
        <v>1783</v>
      </c>
      <c r="D155" s="168"/>
      <c r="E155" s="169">
        <v>5.6</v>
      </c>
      <c r="F155" s="135"/>
      <c r="G155" s="135"/>
      <c r="H155" s="135"/>
      <c r="I155" s="135"/>
      <c r="J155" s="135"/>
      <c r="K155" s="135"/>
      <c r="L155" s="135"/>
      <c r="M155" s="135"/>
      <c r="N155" s="134"/>
      <c r="O155" s="134"/>
      <c r="P155" s="134"/>
      <c r="Q155" s="134"/>
      <c r="R155" s="135"/>
      <c r="S155" s="135"/>
      <c r="T155" s="135"/>
      <c r="U155" s="135"/>
      <c r="V155" s="135"/>
      <c r="W155" s="135"/>
      <c r="X155" s="135"/>
      <c r="Y155" s="135"/>
      <c r="Z155" s="125"/>
      <c r="AA155" s="125"/>
      <c r="AB155" s="125"/>
      <c r="AC155" s="125"/>
      <c r="AD155" s="125"/>
      <c r="AE155" s="125"/>
      <c r="AF155" s="125"/>
      <c r="AG155" s="125" t="s">
        <v>1619</v>
      </c>
      <c r="AH155" s="125">
        <v>0</v>
      </c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</row>
    <row r="156" spans="1:60" outlineLevel="1" x14ac:dyDescent="0.2">
      <c r="A156" s="147">
        <v>41</v>
      </c>
      <c r="B156" s="148" t="s">
        <v>1784</v>
      </c>
      <c r="C156" s="163" t="s">
        <v>1785</v>
      </c>
      <c r="D156" s="149" t="s">
        <v>1716</v>
      </c>
      <c r="E156" s="150">
        <v>25.15</v>
      </c>
      <c r="F156" s="151"/>
      <c r="G156" s="152">
        <f>ROUND(E156*F156,2)</f>
        <v>0</v>
      </c>
      <c r="H156" s="151">
        <v>120.8</v>
      </c>
      <c r="I156" s="152">
        <f>ROUND(E156*H156,2)</f>
        <v>3038.12</v>
      </c>
      <c r="J156" s="151">
        <v>420.2</v>
      </c>
      <c r="K156" s="152">
        <f>ROUND(E156*J156,2)</f>
        <v>10568.03</v>
      </c>
      <c r="L156" s="152">
        <v>21</v>
      </c>
      <c r="M156" s="152">
        <f>G156*(1+L156/100)</f>
        <v>0</v>
      </c>
      <c r="N156" s="150">
        <v>3.0470000000000001E-2</v>
      </c>
      <c r="O156" s="150">
        <f>ROUND(E156*N156,2)</f>
        <v>0.77</v>
      </c>
      <c r="P156" s="150">
        <v>0</v>
      </c>
      <c r="Q156" s="150">
        <f>ROUND(E156*P156,2)</f>
        <v>0</v>
      </c>
      <c r="R156" s="152"/>
      <c r="S156" s="152" t="s">
        <v>1617</v>
      </c>
      <c r="T156" s="153" t="s">
        <v>1617</v>
      </c>
      <c r="U156" s="135">
        <v>0</v>
      </c>
      <c r="V156" s="135">
        <f>ROUND(E156*U156,2)</f>
        <v>0</v>
      </c>
      <c r="W156" s="135"/>
      <c r="X156" s="135" t="s">
        <v>1458</v>
      </c>
      <c r="Y156" s="135" t="s">
        <v>1459</v>
      </c>
      <c r="Z156" s="125"/>
      <c r="AA156" s="125"/>
      <c r="AB156" s="125"/>
      <c r="AC156" s="125"/>
      <c r="AD156" s="125"/>
      <c r="AE156" s="125"/>
      <c r="AF156" s="125"/>
      <c r="AG156" s="125" t="s">
        <v>1460</v>
      </c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</row>
    <row r="157" spans="1:60" outlineLevel="2" x14ac:dyDescent="0.2">
      <c r="A157" s="132"/>
      <c r="B157" s="133"/>
      <c r="C157" s="170" t="s">
        <v>1786</v>
      </c>
      <c r="D157" s="168"/>
      <c r="E157" s="169">
        <v>21.15</v>
      </c>
      <c r="F157" s="135"/>
      <c r="G157" s="135"/>
      <c r="H157" s="135"/>
      <c r="I157" s="135"/>
      <c r="J157" s="135"/>
      <c r="K157" s="135"/>
      <c r="L157" s="135"/>
      <c r="M157" s="135"/>
      <c r="N157" s="134"/>
      <c r="O157" s="134"/>
      <c r="P157" s="134"/>
      <c r="Q157" s="134"/>
      <c r="R157" s="135"/>
      <c r="S157" s="135"/>
      <c r="T157" s="135"/>
      <c r="U157" s="135"/>
      <c r="V157" s="135"/>
      <c r="W157" s="135"/>
      <c r="X157" s="135"/>
      <c r="Y157" s="135"/>
      <c r="Z157" s="125"/>
      <c r="AA157" s="125"/>
      <c r="AB157" s="125"/>
      <c r="AC157" s="125"/>
      <c r="AD157" s="125"/>
      <c r="AE157" s="125"/>
      <c r="AF157" s="125"/>
      <c r="AG157" s="125" t="s">
        <v>1619</v>
      </c>
      <c r="AH157" s="125">
        <v>0</v>
      </c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</row>
    <row r="158" spans="1:60" outlineLevel="3" x14ac:dyDescent="0.2">
      <c r="A158" s="132"/>
      <c r="B158" s="133"/>
      <c r="C158" s="170" t="s">
        <v>1787</v>
      </c>
      <c r="D158" s="168"/>
      <c r="E158" s="169">
        <v>4</v>
      </c>
      <c r="F158" s="135"/>
      <c r="G158" s="135"/>
      <c r="H158" s="135"/>
      <c r="I158" s="135"/>
      <c r="J158" s="135"/>
      <c r="K158" s="135"/>
      <c r="L158" s="135"/>
      <c r="M158" s="135"/>
      <c r="N158" s="134"/>
      <c r="O158" s="134"/>
      <c r="P158" s="134"/>
      <c r="Q158" s="134"/>
      <c r="R158" s="135"/>
      <c r="S158" s="135"/>
      <c r="T158" s="135"/>
      <c r="U158" s="135"/>
      <c r="V158" s="135"/>
      <c r="W158" s="135"/>
      <c r="X158" s="135"/>
      <c r="Y158" s="135"/>
      <c r="Z158" s="125"/>
      <c r="AA158" s="125"/>
      <c r="AB158" s="125"/>
      <c r="AC158" s="125"/>
      <c r="AD158" s="125"/>
      <c r="AE158" s="125"/>
      <c r="AF158" s="125"/>
      <c r="AG158" s="125" t="s">
        <v>1619</v>
      </c>
      <c r="AH158" s="125">
        <v>0</v>
      </c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</row>
    <row r="159" spans="1:60" outlineLevel="1" x14ac:dyDescent="0.2">
      <c r="A159" s="147">
        <v>42</v>
      </c>
      <c r="B159" s="148" t="s">
        <v>1788</v>
      </c>
      <c r="C159" s="163" t="s">
        <v>1789</v>
      </c>
      <c r="D159" s="149" t="s">
        <v>1716</v>
      </c>
      <c r="E159" s="150">
        <v>25.15</v>
      </c>
      <c r="F159" s="151"/>
      <c r="G159" s="152">
        <f>ROUND(E159*F159,2)</f>
        <v>0</v>
      </c>
      <c r="H159" s="151">
        <v>0</v>
      </c>
      <c r="I159" s="152">
        <f>ROUND(E159*H159,2)</f>
        <v>0</v>
      </c>
      <c r="J159" s="151">
        <v>105</v>
      </c>
      <c r="K159" s="152">
        <f>ROUND(E159*J159,2)</f>
        <v>2640.75</v>
      </c>
      <c r="L159" s="152">
        <v>21</v>
      </c>
      <c r="M159" s="152">
        <f>G159*(1+L159/100)</f>
        <v>0</v>
      </c>
      <c r="N159" s="150">
        <v>0</v>
      </c>
      <c r="O159" s="150">
        <f>ROUND(E159*N159,2)</f>
        <v>0</v>
      </c>
      <c r="P159" s="150">
        <v>0</v>
      </c>
      <c r="Q159" s="150">
        <f>ROUND(E159*P159,2)</f>
        <v>0</v>
      </c>
      <c r="R159" s="152"/>
      <c r="S159" s="152" t="s">
        <v>1617</v>
      </c>
      <c r="T159" s="153" t="s">
        <v>1617</v>
      </c>
      <c r="U159" s="135">
        <v>0</v>
      </c>
      <c r="V159" s="135">
        <f>ROUND(E159*U159,2)</f>
        <v>0</v>
      </c>
      <c r="W159" s="135"/>
      <c r="X159" s="135" t="s">
        <v>1458</v>
      </c>
      <c r="Y159" s="135" t="s">
        <v>1459</v>
      </c>
      <c r="Z159" s="125"/>
      <c r="AA159" s="125"/>
      <c r="AB159" s="125"/>
      <c r="AC159" s="125"/>
      <c r="AD159" s="125"/>
      <c r="AE159" s="125"/>
      <c r="AF159" s="125"/>
      <c r="AG159" s="125" t="s">
        <v>1460</v>
      </c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</row>
    <row r="160" spans="1:60" outlineLevel="2" x14ac:dyDescent="0.2">
      <c r="A160" s="132"/>
      <c r="B160" s="133"/>
      <c r="C160" s="170" t="s">
        <v>1790</v>
      </c>
      <c r="D160" s="168"/>
      <c r="E160" s="169">
        <v>25.15</v>
      </c>
      <c r="F160" s="135"/>
      <c r="G160" s="135"/>
      <c r="H160" s="135"/>
      <c r="I160" s="135"/>
      <c r="J160" s="135"/>
      <c r="K160" s="135"/>
      <c r="L160" s="135"/>
      <c r="M160" s="135"/>
      <c r="N160" s="134"/>
      <c r="O160" s="134"/>
      <c r="P160" s="134"/>
      <c r="Q160" s="134"/>
      <c r="R160" s="135"/>
      <c r="S160" s="135"/>
      <c r="T160" s="135"/>
      <c r="U160" s="135"/>
      <c r="V160" s="135"/>
      <c r="W160" s="135"/>
      <c r="X160" s="135"/>
      <c r="Y160" s="135"/>
      <c r="Z160" s="125"/>
      <c r="AA160" s="125"/>
      <c r="AB160" s="125"/>
      <c r="AC160" s="125"/>
      <c r="AD160" s="125"/>
      <c r="AE160" s="125"/>
      <c r="AF160" s="125"/>
      <c r="AG160" s="125" t="s">
        <v>1619</v>
      </c>
      <c r="AH160" s="125">
        <v>0</v>
      </c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</row>
    <row r="161" spans="1:60" outlineLevel="1" x14ac:dyDescent="0.2">
      <c r="A161" s="147">
        <v>43</v>
      </c>
      <c r="B161" s="148" t="s">
        <v>1791</v>
      </c>
      <c r="C161" s="163" t="s">
        <v>1792</v>
      </c>
      <c r="D161" s="149" t="s">
        <v>1672</v>
      </c>
      <c r="E161" s="150">
        <v>2</v>
      </c>
      <c r="F161" s="151"/>
      <c r="G161" s="152">
        <f>ROUND(E161*F161,2)</f>
        <v>0</v>
      </c>
      <c r="H161" s="151">
        <v>147.21</v>
      </c>
      <c r="I161" s="152">
        <f>ROUND(E161*H161,2)</f>
        <v>294.42</v>
      </c>
      <c r="J161" s="151">
        <v>486.79</v>
      </c>
      <c r="K161" s="152">
        <f>ROUND(E161*J161,2)</f>
        <v>973.58</v>
      </c>
      <c r="L161" s="152">
        <v>21</v>
      </c>
      <c r="M161" s="152">
        <f>G161*(1+L161/100)</f>
        <v>0</v>
      </c>
      <c r="N161" s="150">
        <v>6.8900000000000003E-3</v>
      </c>
      <c r="O161" s="150">
        <f>ROUND(E161*N161,2)</f>
        <v>0.01</v>
      </c>
      <c r="P161" s="150">
        <v>0</v>
      </c>
      <c r="Q161" s="150">
        <f>ROUND(E161*P161,2)</f>
        <v>0</v>
      </c>
      <c r="R161" s="152"/>
      <c r="S161" s="152" t="s">
        <v>1617</v>
      </c>
      <c r="T161" s="153" t="s">
        <v>1617</v>
      </c>
      <c r="U161" s="135">
        <v>0</v>
      </c>
      <c r="V161" s="135">
        <f>ROUND(E161*U161,2)</f>
        <v>0</v>
      </c>
      <c r="W161" s="135"/>
      <c r="X161" s="135" t="s">
        <v>1458</v>
      </c>
      <c r="Y161" s="135" t="s">
        <v>1459</v>
      </c>
      <c r="Z161" s="125"/>
      <c r="AA161" s="125"/>
      <c r="AB161" s="125"/>
      <c r="AC161" s="125"/>
      <c r="AD161" s="125"/>
      <c r="AE161" s="125"/>
      <c r="AF161" s="125"/>
      <c r="AG161" s="125" t="s">
        <v>1460</v>
      </c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</row>
    <row r="162" spans="1:60" ht="22.5" outlineLevel="2" x14ac:dyDescent="0.2">
      <c r="A162" s="132"/>
      <c r="B162" s="133"/>
      <c r="C162" s="269" t="s">
        <v>1793</v>
      </c>
      <c r="D162" s="270"/>
      <c r="E162" s="270"/>
      <c r="F162" s="270"/>
      <c r="G162" s="270"/>
      <c r="H162" s="135"/>
      <c r="I162" s="135"/>
      <c r="J162" s="135"/>
      <c r="K162" s="135"/>
      <c r="L162" s="135"/>
      <c r="M162" s="135"/>
      <c r="N162" s="134"/>
      <c r="O162" s="134"/>
      <c r="P162" s="134"/>
      <c r="Q162" s="134"/>
      <c r="R162" s="135"/>
      <c r="S162" s="135"/>
      <c r="T162" s="135"/>
      <c r="U162" s="135"/>
      <c r="V162" s="135"/>
      <c r="W162" s="135"/>
      <c r="X162" s="135"/>
      <c r="Y162" s="135"/>
      <c r="Z162" s="125"/>
      <c r="AA162" s="125"/>
      <c r="AB162" s="125"/>
      <c r="AC162" s="125"/>
      <c r="AD162" s="125"/>
      <c r="AE162" s="125"/>
      <c r="AF162" s="125"/>
      <c r="AG162" s="125" t="s">
        <v>1462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54" t="str">
        <f>C162</f>
        <v>V bednění stropu se vyřízne otvor potřebné půdorysné plochy, ke kterému se připevní "komínek" zhotovený z překližky, který slouží k vytvoření prostupu při následné betonáži.</v>
      </c>
      <c r="BB162" s="125"/>
      <c r="BC162" s="125"/>
      <c r="BD162" s="125"/>
      <c r="BE162" s="125"/>
      <c r="BF162" s="125"/>
      <c r="BG162" s="125"/>
      <c r="BH162" s="125"/>
    </row>
    <row r="163" spans="1:60" outlineLevel="3" x14ac:dyDescent="0.2">
      <c r="A163" s="132"/>
      <c r="B163" s="133"/>
      <c r="C163" s="271" t="s">
        <v>1794</v>
      </c>
      <c r="D163" s="272"/>
      <c r="E163" s="272"/>
      <c r="F163" s="272"/>
      <c r="G163" s="272"/>
      <c r="H163" s="135"/>
      <c r="I163" s="135"/>
      <c r="J163" s="135"/>
      <c r="K163" s="135"/>
      <c r="L163" s="135"/>
      <c r="M163" s="135"/>
      <c r="N163" s="134"/>
      <c r="O163" s="134"/>
      <c r="P163" s="134"/>
      <c r="Q163" s="134"/>
      <c r="R163" s="135"/>
      <c r="S163" s="135"/>
      <c r="T163" s="135"/>
      <c r="U163" s="135"/>
      <c r="V163" s="135"/>
      <c r="W163" s="135"/>
      <c r="X163" s="135"/>
      <c r="Y163" s="135"/>
      <c r="Z163" s="125"/>
      <c r="AA163" s="125"/>
      <c r="AB163" s="125"/>
      <c r="AC163" s="125"/>
      <c r="AD163" s="125"/>
      <c r="AE163" s="125"/>
      <c r="AF163" s="125"/>
      <c r="AG163" s="125" t="s">
        <v>1462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</row>
    <row r="164" spans="1:60" outlineLevel="2" x14ac:dyDescent="0.2">
      <c r="A164" s="132"/>
      <c r="B164" s="133"/>
      <c r="C164" s="170" t="s">
        <v>1795</v>
      </c>
      <c r="D164" s="168"/>
      <c r="E164" s="169">
        <v>2</v>
      </c>
      <c r="F164" s="135"/>
      <c r="G164" s="135"/>
      <c r="H164" s="135"/>
      <c r="I164" s="135"/>
      <c r="J164" s="135"/>
      <c r="K164" s="135"/>
      <c r="L164" s="135"/>
      <c r="M164" s="135"/>
      <c r="N164" s="134"/>
      <c r="O164" s="134"/>
      <c r="P164" s="134"/>
      <c r="Q164" s="134"/>
      <c r="R164" s="135"/>
      <c r="S164" s="135"/>
      <c r="T164" s="135"/>
      <c r="U164" s="135"/>
      <c r="V164" s="135"/>
      <c r="W164" s="135"/>
      <c r="X164" s="135"/>
      <c r="Y164" s="135"/>
      <c r="Z164" s="125"/>
      <c r="AA164" s="125"/>
      <c r="AB164" s="125"/>
      <c r="AC164" s="125"/>
      <c r="AD164" s="125"/>
      <c r="AE164" s="125"/>
      <c r="AF164" s="125"/>
      <c r="AG164" s="125" t="s">
        <v>1619</v>
      </c>
      <c r="AH164" s="125">
        <v>0</v>
      </c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</row>
    <row r="165" spans="1:60" outlineLevel="1" x14ac:dyDescent="0.2">
      <c r="A165" s="147">
        <v>44</v>
      </c>
      <c r="B165" s="148" t="s">
        <v>1796</v>
      </c>
      <c r="C165" s="163" t="s">
        <v>1797</v>
      </c>
      <c r="D165" s="149" t="s">
        <v>1641</v>
      </c>
      <c r="E165" s="150">
        <v>34.5</v>
      </c>
      <c r="F165" s="151"/>
      <c r="G165" s="152">
        <f>ROUND(E165*F165,2)</f>
        <v>0</v>
      </c>
      <c r="H165" s="151">
        <v>41.58</v>
      </c>
      <c r="I165" s="152">
        <f>ROUND(E165*H165,2)</f>
        <v>1434.51</v>
      </c>
      <c r="J165" s="151">
        <v>244.42</v>
      </c>
      <c r="K165" s="152">
        <f>ROUND(E165*J165,2)</f>
        <v>8432.49</v>
      </c>
      <c r="L165" s="152">
        <v>21</v>
      </c>
      <c r="M165" s="152">
        <f>G165*(1+L165/100)</f>
        <v>0</v>
      </c>
      <c r="N165" s="150">
        <v>3.8700000000000002E-3</v>
      </c>
      <c r="O165" s="150">
        <f>ROUND(E165*N165,2)</f>
        <v>0.13</v>
      </c>
      <c r="P165" s="150">
        <v>0</v>
      </c>
      <c r="Q165" s="150">
        <f>ROUND(E165*P165,2)</f>
        <v>0</v>
      </c>
      <c r="R165" s="152"/>
      <c r="S165" s="152" t="s">
        <v>1617</v>
      </c>
      <c r="T165" s="153" t="s">
        <v>1617</v>
      </c>
      <c r="U165" s="135">
        <v>0</v>
      </c>
      <c r="V165" s="135">
        <f>ROUND(E165*U165,2)</f>
        <v>0</v>
      </c>
      <c r="W165" s="135"/>
      <c r="X165" s="135" t="s">
        <v>1458</v>
      </c>
      <c r="Y165" s="135" t="s">
        <v>1459</v>
      </c>
      <c r="Z165" s="125"/>
      <c r="AA165" s="125"/>
      <c r="AB165" s="125"/>
      <c r="AC165" s="125"/>
      <c r="AD165" s="125"/>
      <c r="AE165" s="125"/>
      <c r="AF165" s="125"/>
      <c r="AG165" s="125" t="s">
        <v>1460</v>
      </c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</row>
    <row r="166" spans="1:60" outlineLevel="2" x14ac:dyDescent="0.2">
      <c r="A166" s="132"/>
      <c r="B166" s="133"/>
      <c r="C166" s="170" t="s">
        <v>1798</v>
      </c>
      <c r="D166" s="168"/>
      <c r="E166" s="169">
        <v>30.5</v>
      </c>
      <c r="F166" s="135"/>
      <c r="G166" s="135"/>
      <c r="H166" s="135"/>
      <c r="I166" s="135"/>
      <c r="J166" s="135"/>
      <c r="K166" s="135"/>
      <c r="L166" s="135"/>
      <c r="M166" s="135"/>
      <c r="N166" s="134"/>
      <c r="O166" s="134"/>
      <c r="P166" s="134"/>
      <c r="Q166" s="134"/>
      <c r="R166" s="135"/>
      <c r="S166" s="135"/>
      <c r="T166" s="135"/>
      <c r="U166" s="135"/>
      <c r="V166" s="135"/>
      <c r="W166" s="135"/>
      <c r="X166" s="135"/>
      <c r="Y166" s="135"/>
      <c r="Z166" s="125"/>
      <c r="AA166" s="125"/>
      <c r="AB166" s="125"/>
      <c r="AC166" s="125"/>
      <c r="AD166" s="125"/>
      <c r="AE166" s="125"/>
      <c r="AF166" s="125"/>
      <c r="AG166" s="125" t="s">
        <v>1619</v>
      </c>
      <c r="AH166" s="125">
        <v>0</v>
      </c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</row>
    <row r="167" spans="1:60" outlineLevel="3" x14ac:dyDescent="0.2">
      <c r="A167" s="132"/>
      <c r="B167" s="133"/>
      <c r="C167" s="170" t="s">
        <v>1799</v>
      </c>
      <c r="D167" s="168"/>
      <c r="E167" s="169">
        <v>4</v>
      </c>
      <c r="F167" s="135"/>
      <c r="G167" s="135"/>
      <c r="H167" s="135"/>
      <c r="I167" s="135"/>
      <c r="J167" s="135"/>
      <c r="K167" s="135"/>
      <c r="L167" s="135"/>
      <c r="M167" s="135"/>
      <c r="N167" s="134"/>
      <c r="O167" s="134"/>
      <c r="P167" s="134"/>
      <c r="Q167" s="134"/>
      <c r="R167" s="135"/>
      <c r="S167" s="135"/>
      <c r="T167" s="135"/>
      <c r="U167" s="135"/>
      <c r="V167" s="135"/>
      <c r="W167" s="135"/>
      <c r="X167" s="135"/>
      <c r="Y167" s="135"/>
      <c r="Z167" s="125"/>
      <c r="AA167" s="125"/>
      <c r="AB167" s="125"/>
      <c r="AC167" s="125"/>
      <c r="AD167" s="125"/>
      <c r="AE167" s="125"/>
      <c r="AF167" s="125"/>
      <c r="AG167" s="125" t="s">
        <v>1619</v>
      </c>
      <c r="AH167" s="125">
        <v>0</v>
      </c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</row>
    <row r="168" spans="1:60" outlineLevel="1" x14ac:dyDescent="0.2">
      <c r="A168" s="147">
        <v>45</v>
      </c>
      <c r="B168" s="148" t="s">
        <v>1800</v>
      </c>
      <c r="C168" s="163" t="s">
        <v>1801</v>
      </c>
      <c r="D168" s="149" t="s">
        <v>1641</v>
      </c>
      <c r="E168" s="150">
        <v>34.5</v>
      </c>
      <c r="F168" s="151"/>
      <c r="G168" s="152">
        <f>ROUND(E168*F168,2)</f>
        <v>0</v>
      </c>
      <c r="H168" s="151">
        <v>0</v>
      </c>
      <c r="I168" s="152">
        <f>ROUND(E168*H168,2)</f>
        <v>0</v>
      </c>
      <c r="J168" s="151">
        <v>74.599999999999994</v>
      </c>
      <c r="K168" s="152">
        <f>ROUND(E168*J168,2)</f>
        <v>2573.6999999999998</v>
      </c>
      <c r="L168" s="152">
        <v>21</v>
      </c>
      <c r="M168" s="152">
        <f>G168*(1+L168/100)</f>
        <v>0</v>
      </c>
      <c r="N168" s="150">
        <v>0</v>
      </c>
      <c r="O168" s="150">
        <f>ROUND(E168*N168,2)</f>
        <v>0</v>
      </c>
      <c r="P168" s="150">
        <v>0</v>
      </c>
      <c r="Q168" s="150">
        <f>ROUND(E168*P168,2)</f>
        <v>0</v>
      </c>
      <c r="R168" s="152"/>
      <c r="S168" s="152" t="s">
        <v>1617</v>
      </c>
      <c r="T168" s="153" t="s">
        <v>1617</v>
      </c>
      <c r="U168" s="135">
        <v>0</v>
      </c>
      <c r="V168" s="135">
        <f>ROUND(E168*U168,2)</f>
        <v>0</v>
      </c>
      <c r="W168" s="135"/>
      <c r="X168" s="135" t="s">
        <v>1458</v>
      </c>
      <c r="Y168" s="135" t="s">
        <v>1459</v>
      </c>
      <c r="Z168" s="125"/>
      <c r="AA168" s="125"/>
      <c r="AB168" s="125"/>
      <c r="AC168" s="125"/>
      <c r="AD168" s="125"/>
      <c r="AE168" s="125"/>
      <c r="AF168" s="125"/>
      <c r="AG168" s="125" t="s">
        <v>1460</v>
      </c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</row>
    <row r="169" spans="1:60" outlineLevel="2" x14ac:dyDescent="0.2">
      <c r="A169" s="132"/>
      <c r="B169" s="133"/>
      <c r="C169" s="170" t="s">
        <v>1802</v>
      </c>
      <c r="D169" s="168"/>
      <c r="E169" s="169">
        <v>34.5</v>
      </c>
      <c r="F169" s="135"/>
      <c r="G169" s="135"/>
      <c r="H169" s="135"/>
      <c r="I169" s="135"/>
      <c r="J169" s="135"/>
      <c r="K169" s="135"/>
      <c r="L169" s="135"/>
      <c r="M169" s="135"/>
      <c r="N169" s="134"/>
      <c r="O169" s="134"/>
      <c r="P169" s="134"/>
      <c r="Q169" s="134"/>
      <c r="R169" s="135"/>
      <c r="S169" s="135"/>
      <c r="T169" s="135"/>
      <c r="U169" s="135"/>
      <c r="V169" s="135"/>
      <c r="W169" s="135"/>
      <c r="X169" s="135"/>
      <c r="Y169" s="135"/>
      <c r="Z169" s="125"/>
      <c r="AA169" s="125"/>
      <c r="AB169" s="125"/>
      <c r="AC169" s="125"/>
      <c r="AD169" s="125"/>
      <c r="AE169" s="125"/>
      <c r="AF169" s="125"/>
      <c r="AG169" s="125" t="s">
        <v>1619</v>
      </c>
      <c r="AH169" s="125">
        <v>0</v>
      </c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</row>
    <row r="170" spans="1:60" outlineLevel="1" x14ac:dyDescent="0.2">
      <c r="A170" s="147">
        <v>46</v>
      </c>
      <c r="B170" s="148" t="s">
        <v>1803</v>
      </c>
      <c r="C170" s="163" t="s">
        <v>1804</v>
      </c>
      <c r="D170" s="149" t="s">
        <v>1682</v>
      </c>
      <c r="E170" s="150">
        <v>0.46200000000000002</v>
      </c>
      <c r="F170" s="151"/>
      <c r="G170" s="152">
        <f>ROUND(E170*F170,2)</f>
        <v>0</v>
      </c>
      <c r="H170" s="151">
        <v>59567.13</v>
      </c>
      <c r="I170" s="152">
        <f>ROUND(E170*H170,2)</f>
        <v>27520.01</v>
      </c>
      <c r="J170" s="151">
        <v>15052.87</v>
      </c>
      <c r="K170" s="152">
        <f>ROUND(E170*J170,2)</f>
        <v>6954.43</v>
      </c>
      <c r="L170" s="152">
        <v>21</v>
      </c>
      <c r="M170" s="152">
        <f>G170*(1+L170/100)</f>
        <v>0</v>
      </c>
      <c r="N170" s="150">
        <v>1.02139</v>
      </c>
      <c r="O170" s="150">
        <f>ROUND(E170*N170,2)</f>
        <v>0.47</v>
      </c>
      <c r="P170" s="150">
        <v>0</v>
      </c>
      <c r="Q170" s="150">
        <f>ROUND(E170*P170,2)</f>
        <v>0</v>
      </c>
      <c r="R170" s="152"/>
      <c r="S170" s="152" t="s">
        <v>1617</v>
      </c>
      <c r="T170" s="153" t="s">
        <v>1617</v>
      </c>
      <c r="U170" s="135">
        <v>0</v>
      </c>
      <c r="V170" s="135">
        <f>ROUND(E170*U170,2)</f>
        <v>0</v>
      </c>
      <c r="W170" s="135"/>
      <c r="X170" s="135" t="s">
        <v>1458</v>
      </c>
      <c r="Y170" s="135" t="s">
        <v>1459</v>
      </c>
      <c r="Z170" s="125"/>
      <c r="AA170" s="125"/>
      <c r="AB170" s="125"/>
      <c r="AC170" s="125"/>
      <c r="AD170" s="125"/>
      <c r="AE170" s="125"/>
      <c r="AF170" s="125"/>
      <c r="AG170" s="125" t="s">
        <v>1460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</row>
    <row r="171" spans="1:60" outlineLevel="2" x14ac:dyDescent="0.2">
      <c r="A171" s="132"/>
      <c r="B171" s="133"/>
      <c r="C171" s="170" t="s">
        <v>1805</v>
      </c>
      <c r="D171" s="168"/>
      <c r="E171" s="169"/>
      <c r="F171" s="135"/>
      <c r="G171" s="135"/>
      <c r="H171" s="135"/>
      <c r="I171" s="135"/>
      <c r="J171" s="135"/>
      <c r="K171" s="135"/>
      <c r="L171" s="135"/>
      <c r="M171" s="135"/>
      <c r="N171" s="134"/>
      <c r="O171" s="134"/>
      <c r="P171" s="134"/>
      <c r="Q171" s="134"/>
      <c r="R171" s="135"/>
      <c r="S171" s="135"/>
      <c r="T171" s="135"/>
      <c r="U171" s="135"/>
      <c r="V171" s="135"/>
      <c r="W171" s="135"/>
      <c r="X171" s="135"/>
      <c r="Y171" s="135"/>
      <c r="Z171" s="125"/>
      <c r="AA171" s="125"/>
      <c r="AB171" s="125"/>
      <c r="AC171" s="125"/>
      <c r="AD171" s="125"/>
      <c r="AE171" s="125"/>
      <c r="AF171" s="125"/>
      <c r="AG171" s="125" t="s">
        <v>1619</v>
      </c>
      <c r="AH171" s="125">
        <v>0</v>
      </c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</row>
    <row r="172" spans="1:60" outlineLevel="3" x14ac:dyDescent="0.2">
      <c r="A172" s="132"/>
      <c r="B172" s="133"/>
      <c r="C172" s="170" t="s">
        <v>1806</v>
      </c>
      <c r="D172" s="168"/>
      <c r="E172" s="169">
        <v>0.46</v>
      </c>
      <c r="F172" s="135"/>
      <c r="G172" s="135"/>
      <c r="H172" s="135"/>
      <c r="I172" s="135"/>
      <c r="J172" s="135"/>
      <c r="K172" s="135"/>
      <c r="L172" s="135"/>
      <c r="M172" s="135"/>
      <c r="N172" s="134"/>
      <c r="O172" s="134"/>
      <c r="P172" s="134"/>
      <c r="Q172" s="134"/>
      <c r="R172" s="135"/>
      <c r="S172" s="135"/>
      <c r="T172" s="135"/>
      <c r="U172" s="135"/>
      <c r="V172" s="135"/>
      <c r="W172" s="135"/>
      <c r="X172" s="135"/>
      <c r="Y172" s="135"/>
      <c r="Z172" s="125"/>
      <c r="AA172" s="125"/>
      <c r="AB172" s="125"/>
      <c r="AC172" s="125"/>
      <c r="AD172" s="125"/>
      <c r="AE172" s="125"/>
      <c r="AF172" s="125"/>
      <c r="AG172" s="125" t="s">
        <v>1619</v>
      </c>
      <c r="AH172" s="125">
        <v>0</v>
      </c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</row>
    <row r="173" spans="1:60" ht="22.5" outlineLevel="1" x14ac:dyDescent="0.2">
      <c r="A173" s="147">
        <v>47</v>
      </c>
      <c r="B173" s="148" t="s">
        <v>1807</v>
      </c>
      <c r="C173" s="163" t="s">
        <v>1808</v>
      </c>
      <c r="D173" s="149" t="s">
        <v>1682</v>
      </c>
      <c r="E173" s="150">
        <v>0.64800000000000002</v>
      </c>
      <c r="F173" s="151"/>
      <c r="G173" s="152">
        <f>ROUND(E173*F173,2)</f>
        <v>0</v>
      </c>
      <c r="H173" s="151">
        <v>65225.02</v>
      </c>
      <c r="I173" s="152">
        <f>ROUND(E173*H173,2)</f>
        <v>42265.81</v>
      </c>
      <c r="J173" s="151">
        <v>7754.98</v>
      </c>
      <c r="K173" s="152">
        <f>ROUND(E173*J173,2)</f>
        <v>5025.2299999999996</v>
      </c>
      <c r="L173" s="152">
        <v>21</v>
      </c>
      <c r="M173" s="152">
        <f>G173*(1+L173/100)</f>
        <v>0</v>
      </c>
      <c r="N173" s="150">
        <v>1.0554399999999999</v>
      </c>
      <c r="O173" s="150">
        <f>ROUND(E173*N173,2)</f>
        <v>0.68</v>
      </c>
      <c r="P173" s="150">
        <v>0</v>
      </c>
      <c r="Q173" s="150">
        <f>ROUND(E173*P173,2)</f>
        <v>0</v>
      </c>
      <c r="R173" s="152"/>
      <c r="S173" s="152" t="s">
        <v>1617</v>
      </c>
      <c r="T173" s="153" t="s">
        <v>1617</v>
      </c>
      <c r="U173" s="135">
        <v>0</v>
      </c>
      <c r="V173" s="135">
        <f>ROUND(E173*U173,2)</f>
        <v>0</v>
      </c>
      <c r="W173" s="135"/>
      <c r="X173" s="135" t="s">
        <v>1458</v>
      </c>
      <c r="Y173" s="135" t="s">
        <v>1459</v>
      </c>
      <c r="Z173" s="125"/>
      <c r="AA173" s="125"/>
      <c r="AB173" s="125"/>
      <c r="AC173" s="125"/>
      <c r="AD173" s="125"/>
      <c r="AE173" s="125"/>
      <c r="AF173" s="125"/>
      <c r="AG173" s="125" t="s">
        <v>1460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</row>
    <row r="174" spans="1:60" outlineLevel="2" x14ac:dyDescent="0.2">
      <c r="A174" s="132"/>
      <c r="B174" s="133"/>
      <c r="C174" s="269" t="s">
        <v>1809</v>
      </c>
      <c r="D174" s="270"/>
      <c r="E174" s="270"/>
      <c r="F174" s="270"/>
      <c r="G174" s="270"/>
      <c r="H174" s="135"/>
      <c r="I174" s="135"/>
      <c r="J174" s="135"/>
      <c r="K174" s="135"/>
      <c r="L174" s="135"/>
      <c r="M174" s="135"/>
      <c r="N174" s="134"/>
      <c r="O174" s="134"/>
      <c r="P174" s="134"/>
      <c r="Q174" s="134"/>
      <c r="R174" s="135"/>
      <c r="S174" s="135"/>
      <c r="T174" s="135"/>
      <c r="U174" s="135"/>
      <c r="V174" s="135"/>
      <c r="W174" s="135"/>
      <c r="X174" s="135"/>
      <c r="Y174" s="135"/>
      <c r="Z174" s="125"/>
      <c r="AA174" s="125"/>
      <c r="AB174" s="125"/>
      <c r="AC174" s="125"/>
      <c r="AD174" s="125"/>
      <c r="AE174" s="125"/>
      <c r="AF174" s="125"/>
      <c r="AG174" s="125" t="s">
        <v>1462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</row>
    <row r="175" spans="1:60" outlineLevel="2" x14ac:dyDescent="0.2">
      <c r="A175" s="132"/>
      <c r="B175" s="133"/>
      <c r="C175" s="170" t="s">
        <v>1805</v>
      </c>
      <c r="D175" s="168"/>
      <c r="E175" s="169"/>
      <c r="F175" s="135"/>
      <c r="G175" s="135"/>
      <c r="H175" s="135"/>
      <c r="I175" s="135"/>
      <c r="J175" s="135"/>
      <c r="K175" s="135"/>
      <c r="L175" s="135"/>
      <c r="M175" s="135"/>
      <c r="N175" s="134"/>
      <c r="O175" s="134"/>
      <c r="P175" s="134"/>
      <c r="Q175" s="134"/>
      <c r="R175" s="135"/>
      <c r="S175" s="135"/>
      <c r="T175" s="135"/>
      <c r="U175" s="135"/>
      <c r="V175" s="135"/>
      <c r="W175" s="135"/>
      <c r="X175" s="135"/>
      <c r="Y175" s="135"/>
      <c r="Z175" s="125"/>
      <c r="AA175" s="125"/>
      <c r="AB175" s="125"/>
      <c r="AC175" s="125"/>
      <c r="AD175" s="125"/>
      <c r="AE175" s="125"/>
      <c r="AF175" s="125"/>
      <c r="AG175" s="125" t="s">
        <v>1619</v>
      </c>
      <c r="AH175" s="125">
        <v>0</v>
      </c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</row>
    <row r="176" spans="1:60" outlineLevel="3" x14ac:dyDescent="0.2">
      <c r="A176" s="132"/>
      <c r="B176" s="133"/>
      <c r="C176" s="170" t="s">
        <v>1810</v>
      </c>
      <c r="D176" s="168"/>
      <c r="E176" s="169">
        <v>0.65</v>
      </c>
      <c r="F176" s="135"/>
      <c r="G176" s="135"/>
      <c r="H176" s="135"/>
      <c r="I176" s="135"/>
      <c r="J176" s="135"/>
      <c r="K176" s="135"/>
      <c r="L176" s="135"/>
      <c r="M176" s="135"/>
      <c r="N176" s="134"/>
      <c r="O176" s="134"/>
      <c r="P176" s="134"/>
      <c r="Q176" s="134"/>
      <c r="R176" s="135"/>
      <c r="S176" s="135"/>
      <c r="T176" s="135"/>
      <c r="U176" s="135"/>
      <c r="V176" s="135"/>
      <c r="W176" s="135"/>
      <c r="X176" s="135"/>
      <c r="Y176" s="135"/>
      <c r="Z176" s="125"/>
      <c r="AA176" s="125"/>
      <c r="AB176" s="125"/>
      <c r="AC176" s="125"/>
      <c r="AD176" s="125"/>
      <c r="AE176" s="125"/>
      <c r="AF176" s="125"/>
      <c r="AG176" s="125" t="s">
        <v>1619</v>
      </c>
      <c r="AH176" s="125">
        <v>0</v>
      </c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</row>
    <row r="177" spans="1:60" outlineLevel="1" x14ac:dyDescent="0.2">
      <c r="A177" s="147">
        <v>48</v>
      </c>
      <c r="B177" s="148" t="s">
        <v>1811</v>
      </c>
      <c r="C177" s="163" t="s">
        <v>1812</v>
      </c>
      <c r="D177" s="149" t="s">
        <v>1616</v>
      </c>
      <c r="E177" s="150">
        <v>4.1208999999999998</v>
      </c>
      <c r="F177" s="151"/>
      <c r="G177" s="152">
        <f>ROUND(E177*F177,2)</f>
        <v>0</v>
      </c>
      <c r="H177" s="151">
        <v>3241.87</v>
      </c>
      <c r="I177" s="152">
        <f>ROUND(E177*H177,2)</f>
        <v>13359.42</v>
      </c>
      <c r="J177" s="151">
        <v>708.13</v>
      </c>
      <c r="K177" s="152">
        <f>ROUND(E177*J177,2)</f>
        <v>2918.13</v>
      </c>
      <c r="L177" s="152">
        <v>21</v>
      </c>
      <c r="M177" s="152">
        <f>G177*(1+L177/100)</f>
        <v>0</v>
      </c>
      <c r="N177" s="150">
        <v>2.5251100000000002</v>
      </c>
      <c r="O177" s="150">
        <f>ROUND(E177*N177,2)</f>
        <v>10.41</v>
      </c>
      <c r="P177" s="150">
        <v>0</v>
      </c>
      <c r="Q177" s="150">
        <f>ROUND(E177*P177,2)</f>
        <v>0</v>
      </c>
      <c r="R177" s="152"/>
      <c r="S177" s="152" t="s">
        <v>1617</v>
      </c>
      <c r="T177" s="153" t="s">
        <v>1617</v>
      </c>
      <c r="U177" s="135">
        <v>0</v>
      </c>
      <c r="V177" s="135">
        <f>ROUND(E177*U177,2)</f>
        <v>0</v>
      </c>
      <c r="W177" s="135"/>
      <c r="X177" s="135" t="s">
        <v>1458</v>
      </c>
      <c r="Y177" s="135" t="s">
        <v>1459</v>
      </c>
      <c r="Z177" s="125"/>
      <c r="AA177" s="125"/>
      <c r="AB177" s="125"/>
      <c r="AC177" s="125"/>
      <c r="AD177" s="125"/>
      <c r="AE177" s="125"/>
      <c r="AF177" s="125"/>
      <c r="AG177" s="125" t="s">
        <v>1460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</row>
    <row r="178" spans="1:60" outlineLevel="2" x14ac:dyDescent="0.2">
      <c r="A178" s="132"/>
      <c r="B178" s="133"/>
      <c r="C178" s="170" t="s">
        <v>1813</v>
      </c>
      <c r="D178" s="168"/>
      <c r="E178" s="169"/>
      <c r="F178" s="135"/>
      <c r="G178" s="135"/>
      <c r="H178" s="135"/>
      <c r="I178" s="135"/>
      <c r="J178" s="135"/>
      <c r="K178" s="135"/>
      <c r="L178" s="135"/>
      <c r="M178" s="135"/>
      <c r="N178" s="134"/>
      <c r="O178" s="134"/>
      <c r="P178" s="134"/>
      <c r="Q178" s="134"/>
      <c r="R178" s="135"/>
      <c r="S178" s="135"/>
      <c r="T178" s="135"/>
      <c r="U178" s="135"/>
      <c r="V178" s="135"/>
      <c r="W178" s="135"/>
      <c r="X178" s="135"/>
      <c r="Y178" s="135"/>
      <c r="Z178" s="125"/>
      <c r="AA178" s="125"/>
      <c r="AB178" s="125"/>
      <c r="AC178" s="125"/>
      <c r="AD178" s="125"/>
      <c r="AE178" s="125"/>
      <c r="AF178" s="125"/>
      <c r="AG178" s="125" t="s">
        <v>1619</v>
      </c>
      <c r="AH178" s="125">
        <v>0</v>
      </c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</row>
    <row r="179" spans="1:60" outlineLevel="3" x14ac:dyDescent="0.2">
      <c r="A179" s="132"/>
      <c r="B179" s="133"/>
      <c r="C179" s="170" t="s">
        <v>1814</v>
      </c>
      <c r="D179" s="168"/>
      <c r="E179" s="169">
        <v>0.77</v>
      </c>
      <c r="F179" s="135"/>
      <c r="G179" s="135"/>
      <c r="H179" s="135"/>
      <c r="I179" s="135"/>
      <c r="J179" s="135"/>
      <c r="K179" s="135"/>
      <c r="L179" s="135"/>
      <c r="M179" s="135"/>
      <c r="N179" s="134"/>
      <c r="O179" s="134"/>
      <c r="P179" s="134"/>
      <c r="Q179" s="134"/>
      <c r="R179" s="135"/>
      <c r="S179" s="135"/>
      <c r="T179" s="135"/>
      <c r="U179" s="135"/>
      <c r="V179" s="135"/>
      <c r="W179" s="135"/>
      <c r="X179" s="135"/>
      <c r="Y179" s="135"/>
      <c r="Z179" s="125"/>
      <c r="AA179" s="125"/>
      <c r="AB179" s="125"/>
      <c r="AC179" s="125"/>
      <c r="AD179" s="125"/>
      <c r="AE179" s="125"/>
      <c r="AF179" s="125"/>
      <c r="AG179" s="125" t="s">
        <v>1619</v>
      </c>
      <c r="AH179" s="125">
        <v>0</v>
      </c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</row>
    <row r="180" spans="1:60" outlineLevel="3" x14ac:dyDescent="0.2">
      <c r="A180" s="132"/>
      <c r="B180" s="133"/>
      <c r="C180" s="170" t="s">
        <v>1815</v>
      </c>
      <c r="D180" s="168"/>
      <c r="E180" s="169">
        <v>0.72</v>
      </c>
      <c r="F180" s="135"/>
      <c r="G180" s="135"/>
      <c r="H180" s="135"/>
      <c r="I180" s="135"/>
      <c r="J180" s="135"/>
      <c r="K180" s="135"/>
      <c r="L180" s="135"/>
      <c r="M180" s="135"/>
      <c r="N180" s="134"/>
      <c r="O180" s="134"/>
      <c r="P180" s="134"/>
      <c r="Q180" s="134"/>
      <c r="R180" s="135"/>
      <c r="S180" s="135"/>
      <c r="T180" s="135"/>
      <c r="U180" s="135"/>
      <c r="V180" s="135"/>
      <c r="W180" s="135"/>
      <c r="X180" s="135"/>
      <c r="Y180" s="135"/>
      <c r="Z180" s="125"/>
      <c r="AA180" s="125"/>
      <c r="AB180" s="125"/>
      <c r="AC180" s="125"/>
      <c r="AD180" s="125"/>
      <c r="AE180" s="125"/>
      <c r="AF180" s="125"/>
      <c r="AG180" s="125" t="s">
        <v>1619</v>
      </c>
      <c r="AH180" s="125">
        <v>0</v>
      </c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</row>
    <row r="181" spans="1:60" outlineLevel="3" x14ac:dyDescent="0.2">
      <c r="A181" s="132"/>
      <c r="B181" s="133"/>
      <c r="C181" s="170" t="s">
        <v>1816</v>
      </c>
      <c r="D181" s="168"/>
      <c r="E181" s="169">
        <v>0.87</v>
      </c>
      <c r="F181" s="135"/>
      <c r="G181" s="135"/>
      <c r="H181" s="135"/>
      <c r="I181" s="135"/>
      <c r="J181" s="135"/>
      <c r="K181" s="135"/>
      <c r="L181" s="135"/>
      <c r="M181" s="135"/>
      <c r="N181" s="134"/>
      <c r="O181" s="134"/>
      <c r="P181" s="134"/>
      <c r="Q181" s="134"/>
      <c r="R181" s="135"/>
      <c r="S181" s="135"/>
      <c r="T181" s="135"/>
      <c r="U181" s="135"/>
      <c r="V181" s="135"/>
      <c r="W181" s="135"/>
      <c r="X181" s="135"/>
      <c r="Y181" s="135"/>
      <c r="Z181" s="125"/>
      <c r="AA181" s="125"/>
      <c r="AB181" s="125"/>
      <c r="AC181" s="125"/>
      <c r="AD181" s="125"/>
      <c r="AE181" s="125"/>
      <c r="AF181" s="125"/>
      <c r="AG181" s="125" t="s">
        <v>1619</v>
      </c>
      <c r="AH181" s="125">
        <v>0</v>
      </c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</row>
    <row r="182" spans="1:60" outlineLevel="3" x14ac:dyDescent="0.2">
      <c r="A182" s="132"/>
      <c r="B182" s="133"/>
      <c r="C182" s="170" t="s">
        <v>1817</v>
      </c>
      <c r="D182" s="168"/>
      <c r="E182" s="169">
        <v>1.04</v>
      </c>
      <c r="F182" s="135"/>
      <c r="G182" s="135"/>
      <c r="H182" s="135"/>
      <c r="I182" s="135"/>
      <c r="J182" s="135"/>
      <c r="K182" s="135"/>
      <c r="L182" s="135"/>
      <c r="M182" s="135"/>
      <c r="N182" s="134"/>
      <c r="O182" s="134"/>
      <c r="P182" s="134"/>
      <c r="Q182" s="134"/>
      <c r="R182" s="135"/>
      <c r="S182" s="135"/>
      <c r="T182" s="135"/>
      <c r="U182" s="135"/>
      <c r="V182" s="135"/>
      <c r="W182" s="135"/>
      <c r="X182" s="135"/>
      <c r="Y182" s="135"/>
      <c r="Z182" s="125"/>
      <c r="AA182" s="125"/>
      <c r="AB182" s="125"/>
      <c r="AC182" s="125"/>
      <c r="AD182" s="125"/>
      <c r="AE182" s="125"/>
      <c r="AF182" s="125"/>
      <c r="AG182" s="125" t="s">
        <v>1619</v>
      </c>
      <c r="AH182" s="125">
        <v>0</v>
      </c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</row>
    <row r="183" spans="1:60" outlineLevel="3" x14ac:dyDescent="0.2">
      <c r="A183" s="132"/>
      <c r="B183" s="133"/>
      <c r="C183" s="170" t="s">
        <v>1818</v>
      </c>
      <c r="D183" s="168"/>
      <c r="E183" s="169">
        <v>0.72</v>
      </c>
      <c r="F183" s="135"/>
      <c r="G183" s="135"/>
      <c r="H183" s="135"/>
      <c r="I183" s="135"/>
      <c r="J183" s="135"/>
      <c r="K183" s="135"/>
      <c r="L183" s="135"/>
      <c r="M183" s="135"/>
      <c r="N183" s="134"/>
      <c r="O183" s="134"/>
      <c r="P183" s="134"/>
      <c r="Q183" s="134"/>
      <c r="R183" s="135"/>
      <c r="S183" s="135"/>
      <c r="T183" s="135"/>
      <c r="U183" s="135"/>
      <c r="V183" s="135"/>
      <c r="W183" s="135"/>
      <c r="X183" s="135"/>
      <c r="Y183" s="135"/>
      <c r="Z183" s="125"/>
      <c r="AA183" s="125"/>
      <c r="AB183" s="125"/>
      <c r="AC183" s="125"/>
      <c r="AD183" s="125"/>
      <c r="AE183" s="125"/>
      <c r="AF183" s="125"/>
      <c r="AG183" s="125" t="s">
        <v>1619</v>
      </c>
      <c r="AH183" s="125">
        <v>0</v>
      </c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</row>
    <row r="184" spans="1:60" outlineLevel="1" x14ac:dyDescent="0.2">
      <c r="A184" s="147">
        <v>49</v>
      </c>
      <c r="B184" s="148" t="s">
        <v>1819</v>
      </c>
      <c r="C184" s="163" t="s">
        <v>1820</v>
      </c>
      <c r="D184" s="149" t="s">
        <v>1641</v>
      </c>
      <c r="E184" s="150">
        <v>48.664000000000001</v>
      </c>
      <c r="F184" s="151"/>
      <c r="G184" s="152">
        <f>ROUND(E184*F184,2)</f>
        <v>0</v>
      </c>
      <c r="H184" s="151">
        <v>106.45</v>
      </c>
      <c r="I184" s="152">
        <f>ROUND(E184*H184,2)</f>
        <v>5180.28</v>
      </c>
      <c r="J184" s="151">
        <v>356.05</v>
      </c>
      <c r="K184" s="152">
        <f>ROUND(E184*J184,2)</f>
        <v>17326.82</v>
      </c>
      <c r="L184" s="152">
        <v>21</v>
      </c>
      <c r="M184" s="152">
        <f>G184*(1+L184/100)</f>
        <v>0</v>
      </c>
      <c r="N184" s="150">
        <v>7.8200000000000006E-3</v>
      </c>
      <c r="O184" s="150">
        <f>ROUND(E184*N184,2)</f>
        <v>0.38</v>
      </c>
      <c r="P184" s="150">
        <v>0</v>
      </c>
      <c r="Q184" s="150">
        <f>ROUND(E184*P184,2)</f>
        <v>0</v>
      </c>
      <c r="R184" s="152"/>
      <c r="S184" s="152" t="s">
        <v>1617</v>
      </c>
      <c r="T184" s="153" t="s">
        <v>1617</v>
      </c>
      <c r="U184" s="135">
        <v>0</v>
      </c>
      <c r="V184" s="135">
        <f>ROUND(E184*U184,2)</f>
        <v>0</v>
      </c>
      <c r="W184" s="135"/>
      <c r="X184" s="135" t="s">
        <v>1458</v>
      </c>
      <c r="Y184" s="135" t="s">
        <v>1459</v>
      </c>
      <c r="Z184" s="125"/>
      <c r="AA184" s="125"/>
      <c r="AB184" s="125"/>
      <c r="AC184" s="125"/>
      <c r="AD184" s="125"/>
      <c r="AE184" s="125"/>
      <c r="AF184" s="125"/>
      <c r="AG184" s="125" t="s">
        <v>1460</v>
      </c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</row>
    <row r="185" spans="1:60" outlineLevel="2" x14ac:dyDescent="0.2">
      <c r="A185" s="132"/>
      <c r="B185" s="133"/>
      <c r="C185" s="170" t="s">
        <v>1821</v>
      </c>
      <c r="D185" s="168"/>
      <c r="E185" s="169"/>
      <c r="F185" s="135"/>
      <c r="G185" s="135"/>
      <c r="H185" s="135"/>
      <c r="I185" s="135"/>
      <c r="J185" s="135"/>
      <c r="K185" s="135"/>
      <c r="L185" s="135"/>
      <c r="M185" s="135"/>
      <c r="N185" s="134"/>
      <c r="O185" s="134"/>
      <c r="P185" s="134"/>
      <c r="Q185" s="134"/>
      <c r="R185" s="135"/>
      <c r="S185" s="135"/>
      <c r="T185" s="135"/>
      <c r="U185" s="135"/>
      <c r="V185" s="135"/>
      <c r="W185" s="135"/>
      <c r="X185" s="135"/>
      <c r="Y185" s="135"/>
      <c r="Z185" s="125"/>
      <c r="AA185" s="125"/>
      <c r="AB185" s="125"/>
      <c r="AC185" s="125"/>
      <c r="AD185" s="125"/>
      <c r="AE185" s="125"/>
      <c r="AF185" s="125"/>
      <c r="AG185" s="125" t="s">
        <v>1619</v>
      </c>
      <c r="AH185" s="125">
        <v>0</v>
      </c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</row>
    <row r="186" spans="1:60" outlineLevel="3" x14ac:dyDescent="0.2">
      <c r="A186" s="132"/>
      <c r="B186" s="133"/>
      <c r="C186" s="170" t="s">
        <v>1822</v>
      </c>
      <c r="D186" s="168"/>
      <c r="E186" s="169">
        <v>5.36</v>
      </c>
      <c r="F186" s="135"/>
      <c r="G186" s="135"/>
      <c r="H186" s="135"/>
      <c r="I186" s="135"/>
      <c r="J186" s="135"/>
      <c r="K186" s="135"/>
      <c r="L186" s="135"/>
      <c r="M186" s="135"/>
      <c r="N186" s="134"/>
      <c r="O186" s="134"/>
      <c r="P186" s="134"/>
      <c r="Q186" s="134"/>
      <c r="R186" s="135"/>
      <c r="S186" s="135"/>
      <c r="T186" s="135"/>
      <c r="U186" s="135"/>
      <c r="V186" s="135"/>
      <c r="W186" s="135"/>
      <c r="X186" s="135"/>
      <c r="Y186" s="135"/>
      <c r="Z186" s="125"/>
      <c r="AA186" s="125"/>
      <c r="AB186" s="125"/>
      <c r="AC186" s="125"/>
      <c r="AD186" s="125"/>
      <c r="AE186" s="125"/>
      <c r="AF186" s="125"/>
      <c r="AG186" s="125" t="s">
        <v>1619</v>
      </c>
      <c r="AH186" s="125">
        <v>0</v>
      </c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</row>
    <row r="187" spans="1:60" outlineLevel="3" x14ac:dyDescent="0.2">
      <c r="A187" s="132"/>
      <c r="B187" s="133"/>
      <c r="C187" s="170" t="s">
        <v>1823</v>
      </c>
      <c r="D187" s="168"/>
      <c r="E187" s="169">
        <v>10.54</v>
      </c>
      <c r="F187" s="135"/>
      <c r="G187" s="135"/>
      <c r="H187" s="135"/>
      <c r="I187" s="135"/>
      <c r="J187" s="135"/>
      <c r="K187" s="135"/>
      <c r="L187" s="135"/>
      <c r="M187" s="135"/>
      <c r="N187" s="134"/>
      <c r="O187" s="134"/>
      <c r="P187" s="134"/>
      <c r="Q187" s="134"/>
      <c r="R187" s="135"/>
      <c r="S187" s="135"/>
      <c r="T187" s="135"/>
      <c r="U187" s="135"/>
      <c r="V187" s="135"/>
      <c r="W187" s="135"/>
      <c r="X187" s="135"/>
      <c r="Y187" s="135"/>
      <c r="Z187" s="125"/>
      <c r="AA187" s="125"/>
      <c r="AB187" s="125"/>
      <c r="AC187" s="125"/>
      <c r="AD187" s="125"/>
      <c r="AE187" s="125"/>
      <c r="AF187" s="125"/>
      <c r="AG187" s="125" t="s">
        <v>1619</v>
      </c>
      <c r="AH187" s="125">
        <v>0</v>
      </c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</row>
    <row r="188" spans="1:60" outlineLevel="3" x14ac:dyDescent="0.2">
      <c r="A188" s="132"/>
      <c r="B188" s="133"/>
      <c r="C188" s="170" t="s">
        <v>1824</v>
      </c>
      <c r="D188" s="168"/>
      <c r="E188" s="169">
        <v>12.5</v>
      </c>
      <c r="F188" s="135"/>
      <c r="G188" s="135"/>
      <c r="H188" s="135"/>
      <c r="I188" s="135"/>
      <c r="J188" s="135"/>
      <c r="K188" s="135"/>
      <c r="L188" s="135"/>
      <c r="M188" s="135"/>
      <c r="N188" s="134"/>
      <c r="O188" s="134"/>
      <c r="P188" s="134"/>
      <c r="Q188" s="134"/>
      <c r="R188" s="135"/>
      <c r="S188" s="135"/>
      <c r="T188" s="135"/>
      <c r="U188" s="135"/>
      <c r="V188" s="135"/>
      <c r="W188" s="135"/>
      <c r="X188" s="135"/>
      <c r="Y188" s="135"/>
      <c r="Z188" s="125"/>
      <c r="AA188" s="125"/>
      <c r="AB188" s="125"/>
      <c r="AC188" s="125"/>
      <c r="AD188" s="125"/>
      <c r="AE188" s="125"/>
      <c r="AF188" s="125"/>
      <c r="AG188" s="125" t="s">
        <v>1619</v>
      </c>
      <c r="AH188" s="125">
        <v>0</v>
      </c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</row>
    <row r="189" spans="1:60" outlineLevel="3" x14ac:dyDescent="0.2">
      <c r="A189" s="132"/>
      <c r="B189" s="133"/>
      <c r="C189" s="170" t="s">
        <v>1825</v>
      </c>
      <c r="D189" s="168"/>
      <c r="E189" s="169">
        <v>10.9</v>
      </c>
      <c r="F189" s="135"/>
      <c r="G189" s="135"/>
      <c r="H189" s="135"/>
      <c r="I189" s="135"/>
      <c r="J189" s="135"/>
      <c r="K189" s="135"/>
      <c r="L189" s="135"/>
      <c r="M189" s="135"/>
      <c r="N189" s="134"/>
      <c r="O189" s="134"/>
      <c r="P189" s="134"/>
      <c r="Q189" s="134"/>
      <c r="R189" s="135"/>
      <c r="S189" s="135"/>
      <c r="T189" s="135"/>
      <c r="U189" s="135"/>
      <c r="V189" s="135"/>
      <c r="W189" s="135"/>
      <c r="X189" s="135"/>
      <c r="Y189" s="135"/>
      <c r="Z189" s="125"/>
      <c r="AA189" s="125"/>
      <c r="AB189" s="125"/>
      <c r="AC189" s="125"/>
      <c r="AD189" s="125"/>
      <c r="AE189" s="125"/>
      <c r="AF189" s="125"/>
      <c r="AG189" s="125" t="s">
        <v>1619</v>
      </c>
      <c r="AH189" s="125">
        <v>0</v>
      </c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</row>
    <row r="190" spans="1:60" outlineLevel="3" x14ac:dyDescent="0.2">
      <c r="A190" s="132"/>
      <c r="B190" s="133"/>
      <c r="C190" s="170" t="s">
        <v>1826</v>
      </c>
      <c r="D190" s="168"/>
      <c r="E190" s="169">
        <v>9.3699999999999992</v>
      </c>
      <c r="F190" s="135"/>
      <c r="G190" s="135"/>
      <c r="H190" s="135"/>
      <c r="I190" s="135"/>
      <c r="J190" s="135"/>
      <c r="K190" s="135"/>
      <c r="L190" s="135"/>
      <c r="M190" s="135"/>
      <c r="N190" s="134"/>
      <c r="O190" s="134"/>
      <c r="P190" s="134"/>
      <c r="Q190" s="134"/>
      <c r="R190" s="135"/>
      <c r="S190" s="135"/>
      <c r="T190" s="135"/>
      <c r="U190" s="135"/>
      <c r="V190" s="135"/>
      <c r="W190" s="135"/>
      <c r="X190" s="135"/>
      <c r="Y190" s="135"/>
      <c r="Z190" s="125"/>
      <c r="AA190" s="125"/>
      <c r="AB190" s="125"/>
      <c r="AC190" s="125"/>
      <c r="AD190" s="125"/>
      <c r="AE190" s="125"/>
      <c r="AF190" s="125"/>
      <c r="AG190" s="125" t="s">
        <v>1619</v>
      </c>
      <c r="AH190" s="125">
        <v>0</v>
      </c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</row>
    <row r="191" spans="1:60" outlineLevel="1" x14ac:dyDescent="0.2">
      <c r="A191" s="147">
        <v>50</v>
      </c>
      <c r="B191" s="148" t="s">
        <v>1827</v>
      </c>
      <c r="C191" s="163" t="s">
        <v>1828</v>
      </c>
      <c r="D191" s="149" t="s">
        <v>1641</v>
      </c>
      <c r="E191" s="150">
        <v>48.664000000000001</v>
      </c>
      <c r="F191" s="151"/>
      <c r="G191" s="152">
        <f>ROUND(E191*F191,2)</f>
        <v>0</v>
      </c>
      <c r="H191" s="151">
        <v>0</v>
      </c>
      <c r="I191" s="152">
        <f>ROUND(E191*H191,2)</f>
        <v>0</v>
      </c>
      <c r="J191" s="151">
        <v>108.5</v>
      </c>
      <c r="K191" s="152">
        <f>ROUND(E191*J191,2)</f>
        <v>5280.04</v>
      </c>
      <c r="L191" s="152">
        <v>21</v>
      </c>
      <c r="M191" s="152">
        <f>G191*(1+L191/100)</f>
        <v>0</v>
      </c>
      <c r="N191" s="150">
        <v>0</v>
      </c>
      <c r="O191" s="150">
        <f>ROUND(E191*N191,2)</f>
        <v>0</v>
      </c>
      <c r="P191" s="150">
        <v>0</v>
      </c>
      <c r="Q191" s="150">
        <f>ROUND(E191*P191,2)</f>
        <v>0</v>
      </c>
      <c r="R191" s="152"/>
      <c r="S191" s="152" t="s">
        <v>1617</v>
      </c>
      <c r="T191" s="153" t="s">
        <v>1617</v>
      </c>
      <c r="U191" s="135">
        <v>0</v>
      </c>
      <c r="V191" s="135">
        <f>ROUND(E191*U191,2)</f>
        <v>0</v>
      </c>
      <c r="W191" s="135"/>
      <c r="X191" s="135" t="s">
        <v>1458</v>
      </c>
      <c r="Y191" s="135" t="s">
        <v>1459</v>
      </c>
      <c r="Z191" s="125"/>
      <c r="AA191" s="125"/>
      <c r="AB191" s="125"/>
      <c r="AC191" s="125"/>
      <c r="AD191" s="125"/>
      <c r="AE191" s="125"/>
      <c r="AF191" s="125"/>
      <c r="AG191" s="125" t="s">
        <v>1460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</row>
    <row r="192" spans="1:60" outlineLevel="2" x14ac:dyDescent="0.2">
      <c r="A192" s="132"/>
      <c r="B192" s="133"/>
      <c r="C192" s="170" t="s">
        <v>1829</v>
      </c>
      <c r="D192" s="168"/>
      <c r="E192" s="169">
        <v>48.66</v>
      </c>
      <c r="F192" s="135"/>
      <c r="G192" s="135"/>
      <c r="H192" s="135"/>
      <c r="I192" s="135"/>
      <c r="J192" s="135"/>
      <c r="K192" s="135"/>
      <c r="L192" s="135"/>
      <c r="M192" s="135"/>
      <c r="N192" s="134"/>
      <c r="O192" s="134"/>
      <c r="P192" s="134"/>
      <c r="Q192" s="134"/>
      <c r="R192" s="135"/>
      <c r="S192" s="135"/>
      <c r="T192" s="135"/>
      <c r="U192" s="135"/>
      <c r="V192" s="135"/>
      <c r="W192" s="135"/>
      <c r="X192" s="135"/>
      <c r="Y192" s="135"/>
      <c r="Z192" s="125"/>
      <c r="AA192" s="125"/>
      <c r="AB192" s="125"/>
      <c r="AC192" s="125"/>
      <c r="AD192" s="125"/>
      <c r="AE192" s="125"/>
      <c r="AF192" s="125"/>
      <c r="AG192" s="125" t="s">
        <v>1619</v>
      </c>
      <c r="AH192" s="125">
        <v>0</v>
      </c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</row>
    <row r="193" spans="1:60" ht="22.5" outlineLevel="1" x14ac:dyDescent="0.2">
      <c r="A193" s="147">
        <v>51</v>
      </c>
      <c r="B193" s="148" t="s">
        <v>1830</v>
      </c>
      <c r="C193" s="163" t="s">
        <v>1831</v>
      </c>
      <c r="D193" s="149" t="s">
        <v>1716</v>
      </c>
      <c r="E193" s="150">
        <v>26.2</v>
      </c>
      <c r="F193" s="151"/>
      <c r="G193" s="152">
        <f>ROUND(E193*F193,2)</f>
        <v>0</v>
      </c>
      <c r="H193" s="151">
        <v>307.07</v>
      </c>
      <c r="I193" s="152">
        <f>ROUND(E193*H193,2)</f>
        <v>8045.23</v>
      </c>
      <c r="J193" s="151">
        <v>201.93</v>
      </c>
      <c r="K193" s="152">
        <f>ROUND(E193*J193,2)</f>
        <v>5290.57</v>
      </c>
      <c r="L193" s="152">
        <v>21</v>
      </c>
      <c r="M193" s="152">
        <f>G193*(1+L193/100)</f>
        <v>0</v>
      </c>
      <c r="N193" s="150">
        <v>3.5580000000000001E-2</v>
      </c>
      <c r="O193" s="150">
        <f>ROUND(E193*N193,2)</f>
        <v>0.93</v>
      </c>
      <c r="P193" s="150">
        <v>0</v>
      </c>
      <c r="Q193" s="150">
        <f>ROUND(E193*P193,2)</f>
        <v>0</v>
      </c>
      <c r="R193" s="152"/>
      <c r="S193" s="152" t="s">
        <v>1617</v>
      </c>
      <c r="T193" s="153" t="s">
        <v>1617</v>
      </c>
      <c r="U193" s="135">
        <v>0</v>
      </c>
      <c r="V193" s="135">
        <f>ROUND(E193*U193,2)</f>
        <v>0</v>
      </c>
      <c r="W193" s="135"/>
      <c r="X193" s="135" t="s">
        <v>1458</v>
      </c>
      <c r="Y193" s="135" t="s">
        <v>1459</v>
      </c>
      <c r="Z193" s="125"/>
      <c r="AA193" s="125"/>
      <c r="AB193" s="125"/>
      <c r="AC193" s="125"/>
      <c r="AD193" s="125"/>
      <c r="AE193" s="125"/>
      <c r="AF193" s="125"/>
      <c r="AG193" s="125" t="s">
        <v>1460</v>
      </c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</row>
    <row r="194" spans="1:60" outlineLevel="2" x14ac:dyDescent="0.2">
      <c r="A194" s="132"/>
      <c r="B194" s="133"/>
      <c r="C194" s="170" t="s">
        <v>1832</v>
      </c>
      <c r="D194" s="168"/>
      <c r="E194" s="169"/>
      <c r="F194" s="135"/>
      <c r="G194" s="135"/>
      <c r="H194" s="135"/>
      <c r="I194" s="135"/>
      <c r="J194" s="135"/>
      <c r="K194" s="135"/>
      <c r="L194" s="135"/>
      <c r="M194" s="135"/>
      <c r="N194" s="134"/>
      <c r="O194" s="134"/>
      <c r="P194" s="134"/>
      <c r="Q194" s="134"/>
      <c r="R194" s="135"/>
      <c r="S194" s="135"/>
      <c r="T194" s="135"/>
      <c r="U194" s="135"/>
      <c r="V194" s="135"/>
      <c r="W194" s="135"/>
      <c r="X194" s="135"/>
      <c r="Y194" s="135"/>
      <c r="Z194" s="125"/>
      <c r="AA194" s="125"/>
      <c r="AB194" s="125"/>
      <c r="AC194" s="125"/>
      <c r="AD194" s="125"/>
      <c r="AE194" s="125"/>
      <c r="AF194" s="125"/>
      <c r="AG194" s="125" t="s">
        <v>1619</v>
      </c>
      <c r="AH194" s="125">
        <v>0</v>
      </c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</row>
    <row r="195" spans="1:60" outlineLevel="3" x14ac:dyDescent="0.2">
      <c r="A195" s="132"/>
      <c r="B195" s="133"/>
      <c r="C195" s="170" t="s">
        <v>1833</v>
      </c>
      <c r="D195" s="168"/>
      <c r="E195" s="169">
        <v>13.8</v>
      </c>
      <c r="F195" s="135"/>
      <c r="G195" s="135"/>
      <c r="H195" s="135"/>
      <c r="I195" s="135"/>
      <c r="J195" s="135"/>
      <c r="K195" s="135"/>
      <c r="L195" s="135"/>
      <c r="M195" s="135"/>
      <c r="N195" s="134"/>
      <c r="O195" s="134"/>
      <c r="P195" s="134"/>
      <c r="Q195" s="134"/>
      <c r="R195" s="135"/>
      <c r="S195" s="135"/>
      <c r="T195" s="135"/>
      <c r="U195" s="135"/>
      <c r="V195" s="135"/>
      <c r="W195" s="135"/>
      <c r="X195" s="135"/>
      <c r="Y195" s="135"/>
      <c r="Z195" s="125"/>
      <c r="AA195" s="125"/>
      <c r="AB195" s="125"/>
      <c r="AC195" s="125"/>
      <c r="AD195" s="125"/>
      <c r="AE195" s="125"/>
      <c r="AF195" s="125"/>
      <c r="AG195" s="125" t="s">
        <v>1619</v>
      </c>
      <c r="AH195" s="125">
        <v>0</v>
      </c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</row>
    <row r="196" spans="1:60" outlineLevel="3" x14ac:dyDescent="0.2">
      <c r="A196" s="132"/>
      <c r="B196" s="133"/>
      <c r="C196" s="170" t="s">
        <v>1834</v>
      </c>
      <c r="D196" s="168"/>
      <c r="E196" s="169">
        <v>1.4</v>
      </c>
      <c r="F196" s="135"/>
      <c r="G196" s="135"/>
      <c r="H196" s="135"/>
      <c r="I196" s="135"/>
      <c r="J196" s="135"/>
      <c r="K196" s="135"/>
      <c r="L196" s="135"/>
      <c r="M196" s="135"/>
      <c r="N196" s="134"/>
      <c r="O196" s="134"/>
      <c r="P196" s="134"/>
      <c r="Q196" s="134"/>
      <c r="R196" s="135"/>
      <c r="S196" s="135"/>
      <c r="T196" s="135"/>
      <c r="U196" s="135"/>
      <c r="V196" s="135"/>
      <c r="W196" s="135"/>
      <c r="X196" s="135"/>
      <c r="Y196" s="135"/>
      <c r="Z196" s="125"/>
      <c r="AA196" s="125"/>
      <c r="AB196" s="125"/>
      <c r="AC196" s="125"/>
      <c r="AD196" s="125"/>
      <c r="AE196" s="125"/>
      <c r="AF196" s="125"/>
      <c r="AG196" s="125" t="s">
        <v>1619</v>
      </c>
      <c r="AH196" s="125">
        <v>0</v>
      </c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</row>
    <row r="197" spans="1:60" outlineLevel="3" x14ac:dyDescent="0.2">
      <c r="A197" s="132"/>
      <c r="B197" s="133"/>
      <c r="C197" s="170" t="s">
        <v>1835</v>
      </c>
      <c r="D197" s="168"/>
      <c r="E197" s="169">
        <v>0.6</v>
      </c>
      <c r="F197" s="135"/>
      <c r="G197" s="135"/>
      <c r="H197" s="135"/>
      <c r="I197" s="135"/>
      <c r="J197" s="135"/>
      <c r="K197" s="135"/>
      <c r="L197" s="135"/>
      <c r="M197" s="135"/>
      <c r="N197" s="134"/>
      <c r="O197" s="134"/>
      <c r="P197" s="134"/>
      <c r="Q197" s="134"/>
      <c r="R197" s="135"/>
      <c r="S197" s="135"/>
      <c r="T197" s="135"/>
      <c r="U197" s="135"/>
      <c r="V197" s="135"/>
      <c r="W197" s="135"/>
      <c r="X197" s="135"/>
      <c r="Y197" s="135"/>
      <c r="Z197" s="125"/>
      <c r="AA197" s="125"/>
      <c r="AB197" s="125"/>
      <c r="AC197" s="125"/>
      <c r="AD197" s="125"/>
      <c r="AE197" s="125"/>
      <c r="AF197" s="125"/>
      <c r="AG197" s="125" t="s">
        <v>1619</v>
      </c>
      <c r="AH197" s="125">
        <v>0</v>
      </c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</row>
    <row r="198" spans="1:60" outlineLevel="3" x14ac:dyDescent="0.2">
      <c r="A198" s="132"/>
      <c r="B198" s="133"/>
      <c r="C198" s="170" t="s">
        <v>1836</v>
      </c>
      <c r="D198" s="168"/>
      <c r="E198" s="169">
        <v>10.4</v>
      </c>
      <c r="F198" s="135"/>
      <c r="G198" s="135"/>
      <c r="H198" s="135"/>
      <c r="I198" s="135"/>
      <c r="J198" s="135"/>
      <c r="K198" s="135"/>
      <c r="L198" s="135"/>
      <c r="M198" s="135"/>
      <c r="N198" s="134"/>
      <c r="O198" s="134"/>
      <c r="P198" s="134"/>
      <c r="Q198" s="134"/>
      <c r="R198" s="135"/>
      <c r="S198" s="135"/>
      <c r="T198" s="135"/>
      <c r="U198" s="135"/>
      <c r="V198" s="135"/>
      <c r="W198" s="135"/>
      <c r="X198" s="135"/>
      <c r="Y198" s="135"/>
      <c r="Z198" s="125"/>
      <c r="AA198" s="125"/>
      <c r="AB198" s="125"/>
      <c r="AC198" s="125"/>
      <c r="AD198" s="125"/>
      <c r="AE198" s="125"/>
      <c r="AF198" s="125"/>
      <c r="AG198" s="125" t="s">
        <v>1619</v>
      </c>
      <c r="AH198" s="125">
        <v>0</v>
      </c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</row>
    <row r="199" spans="1:60" outlineLevel="1" x14ac:dyDescent="0.2">
      <c r="A199" s="147">
        <v>52</v>
      </c>
      <c r="B199" s="148" t="s">
        <v>1837</v>
      </c>
      <c r="C199" s="163" t="s">
        <v>1838</v>
      </c>
      <c r="D199" s="149" t="s">
        <v>1682</v>
      </c>
      <c r="E199" s="150">
        <v>0.41689999999999999</v>
      </c>
      <c r="F199" s="151"/>
      <c r="G199" s="152">
        <f>ROUND(E199*F199,2)</f>
        <v>0</v>
      </c>
      <c r="H199" s="151">
        <v>57930.19</v>
      </c>
      <c r="I199" s="152">
        <f>ROUND(E199*H199,2)</f>
        <v>24151.1</v>
      </c>
      <c r="J199" s="151">
        <v>15559.81</v>
      </c>
      <c r="K199" s="152">
        <f>ROUND(E199*J199,2)</f>
        <v>6486.88</v>
      </c>
      <c r="L199" s="152">
        <v>21</v>
      </c>
      <c r="M199" s="152">
        <f>G199*(1+L199/100)</f>
        <v>0</v>
      </c>
      <c r="N199" s="150">
        <v>1.0166500000000001</v>
      </c>
      <c r="O199" s="150">
        <f>ROUND(E199*N199,2)</f>
        <v>0.42</v>
      </c>
      <c r="P199" s="150">
        <v>0</v>
      </c>
      <c r="Q199" s="150">
        <f>ROUND(E199*P199,2)</f>
        <v>0</v>
      </c>
      <c r="R199" s="152"/>
      <c r="S199" s="152" t="s">
        <v>1617</v>
      </c>
      <c r="T199" s="153" t="s">
        <v>1617</v>
      </c>
      <c r="U199" s="135">
        <v>0</v>
      </c>
      <c r="V199" s="135">
        <f>ROUND(E199*U199,2)</f>
        <v>0</v>
      </c>
      <c r="W199" s="135"/>
      <c r="X199" s="135" t="s">
        <v>1458</v>
      </c>
      <c r="Y199" s="135" t="s">
        <v>1459</v>
      </c>
      <c r="Z199" s="125"/>
      <c r="AA199" s="125"/>
      <c r="AB199" s="125"/>
      <c r="AC199" s="125"/>
      <c r="AD199" s="125"/>
      <c r="AE199" s="125"/>
      <c r="AF199" s="125"/>
      <c r="AG199" s="125" t="s">
        <v>1460</v>
      </c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</row>
    <row r="200" spans="1:60" outlineLevel="2" x14ac:dyDescent="0.2">
      <c r="A200" s="132"/>
      <c r="B200" s="133"/>
      <c r="C200" s="170" t="s">
        <v>1839</v>
      </c>
      <c r="D200" s="168"/>
      <c r="E200" s="169">
        <v>0.35</v>
      </c>
      <c r="F200" s="135"/>
      <c r="G200" s="135"/>
      <c r="H200" s="135"/>
      <c r="I200" s="135"/>
      <c r="J200" s="135"/>
      <c r="K200" s="135"/>
      <c r="L200" s="135"/>
      <c r="M200" s="135"/>
      <c r="N200" s="134"/>
      <c r="O200" s="134"/>
      <c r="P200" s="134"/>
      <c r="Q200" s="134"/>
      <c r="R200" s="135"/>
      <c r="S200" s="135"/>
      <c r="T200" s="135"/>
      <c r="U200" s="135"/>
      <c r="V200" s="135"/>
      <c r="W200" s="135"/>
      <c r="X200" s="135"/>
      <c r="Y200" s="135"/>
      <c r="Z200" s="125"/>
      <c r="AA200" s="125"/>
      <c r="AB200" s="125"/>
      <c r="AC200" s="125"/>
      <c r="AD200" s="125"/>
      <c r="AE200" s="125"/>
      <c r="AF200" s="125"/>
      <c r="AG200" s="125" t="s">
        <v>1619</v>
      </c>
      <c r="AH200" s="125">
        <v>0</v>
      </c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</row>
    <row r="201" spans="1:60" outlineLevel="3" x14ac:dyDescent="0.2">
      <c r="A201" s="132"/>
      <c r="B201" s="133"/>
      <c r="C201" s="170" t="s">
        <v>1840</v>
      </c>
      <c r="D201" s="168"/>
      <c r="E201" s="169">
        <v>0.06</v>
      </c>
      <c r="F201" s="135"/>
      <c r="G201" s="135"/>
      <c r="H201" s="135"/>
      <c r="I201" s="135"/>
      <c r="J201" s="135"/>
      <c r="K201" s="135"/>
      <c r="L201" s="135"/>
      <c r="M201" s="135"/>
      <c r="N201" s="134"/>
      <c r="O201" s="134"/>
      <c r="P201" s="134"/>
      <c r="Q201" s="134"/>
      <c r="R201" s="135"/>
      <c r="S201" s="135"/>
      <c r="T201" s="135"/>
      <c r="U201" s="135"/>
      <c r="V201" s="135"/>
      <c r="W201" s="135"/>
      <c r="X201" s="135"/>
      <c r="Y201" s="135"/>
      <c r="Z201" s="125"/>
      <c r="AA201" s="125"/>
      <c r="AB201" s="125"/>
      <c r="AC201" s="125"/>
      <c r="AD201" s="125"/>
      <c r="AE201" s="125"/>
      <c r="AF201" s="125"/>
      <c r="AG201" s="125" t="s">
        <v>1619</v>
      </c>
      <c r="AH201" s="125">
        <v>0</v>
      </c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</row>
    <row r="202" spans="1:60" ht="22.5" outlineLevel="1" x14ac:dyDescent="0.2">
      <c r="A202" s="147">
        <v>53</v>
      </c>
      <c r="B202" s="148" t="s">
        <v>1841</v>
      </c>
      <c r="C202" s="163" t="s">
        <v>1842</v>
      </c>
      <c r="D202" s="149" t="s">
        <v>1641</v>
      </c>
      <c r="E202" s="150">
        <v>31.1</v>
      </c>
      <c r="F202" s="151"/>
      <c r="G202" s="152">
        <f>ROUND(E202*F202,2)</f>
        <v>0</v>
      </c>
      <c r="H202" s="151">
        <v>0</v>
      </c>
      <c r="I202" s="152">
        <f>ROUND(E202*H202,2)</f>
        <v>0</v>
      </c>
      <c r="J202" s="151">
        <v>1455</v>
      </c>
      <c r="K202" s="152">
        <f>ROUND(E202*J202,2)</f>
        <v>45250.5</v>
      </c>
      <c r="L202" s="152">
        <v>21</v>
      </c>
      <c r="M202" s="152">
        <f>G202*(1+L202/100)</f>
        <v>0</v>
      </c>
      <c r="N202" s="150">
        <v>0.15</v>
      </c>
      <c r="O202" s="150">
        <f>ROUND(E202*N202,2)</f>
        <v>4.67</v>
      </c>
      <c r="P202" s="150">
        <v>0</v>
      </c>
      <c r="Q202" s="150">
        <f>ROUND(E202*P202,2)</f>
        <v>0</v>
      </c>
      <c r="R202" s="152"/>
      <c r="S202" s="152" t="s">
        <v>1456</v>
      </c>
      <c r="T202" s="153" t="s">
        <v>1457</v>
      </c>
      <c r="U202" s="135">
        <v>0</v>
      </c>
      <c r="V202" s="135">
        <f>ROUND(E202*U202,2)</f>
        <v>0</v>
      </c>
      <c r="W202" s="135"/>
      <c r="X202" s="135" t="s">
        <v>1458</v>
      </c>
      <c r="Y202" s="135" t="s">
        <v>1459</v>
      </c>
      <c r="Z202" s="125"/>
      <c r="AA202" s="125"/>
      <c r="AB202" s="125"/>
      <c r="AC202" s="125"/>
      <c r="AD202" s="125"/>
      <c r="AE202" s="125"/>
      <c r="AF202" s="125"/>
      <c r="AG202" s="125" t="s">
        <v>1460</v>
      </c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</row>
    <row r="203" spans="1:60" outlineLevel="2" x14ac:dyDescent="0.2">
      <c r="A203" s="132"/>
      <c r="B203" s="133"/>
      <c r="C203" s="269" t="s">
        <v>1843</v>
      </c>
      <c r="D203" s="270"/>
      <c r="E203" s="270"/>
      <c r="F203" s="270"/>
      <c r="G203" s="270"/>
      <c r="H203" s="135"/>
      <c r="I203" s="135"/>
      <c r="J203" s="135"/>
      <c r="K203" s="135"/>
      <c r="L203" s="135"/>
      <c r="M203" s="135"/>
      <c r="N203" s="134"/>
      <c r="O203" s="134"/>
      <c r="P203" s="134"/>
      <c r="Q203" s="134"/>
      <c r="R203" s="135"/>
      <c r="S203" s="135"/>
      <c r="T203" s="135"/>
      <c r="U203" s="135"/>
      <c r="V203" s="135"/>
      <c r="W203" s="135"/>
      <c r="X203" s="135"/>
      <c r="Y203" s="135"/>
      <c r="Z203" s="125"/>
      <c r="AA203" s="125"/>
      <c r="AB203" s="125"/>
      <c r="AC203" s="125"/>
      <c r="AD203" s="125"/>
      <c r="AE203" s="125"/>
      <c r="AF203" s="125"/>
      <c r="AG203" s="125" t="s">
        <v>1462</v>
      </c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</row>
    <row r="204" spans="1:60" outlineLevel="3" x14ac:dyDescent="0.2">
      <c r="A204" s="132"/>
      <c r="B204" s="133"/>
      <c r="C204" s="271" t="s">
        <v>1844</v>
      </c>
      <c r="D204" s="272"/>
      <c r="E204" s="272"/>
      <c r="F204" s="272"/>
      <c r="G204" s="272"/>
      <c r="H204" s="135"/>
      <c r="I204" s="135"/>
      <c r="J204" s="135"/>
      <c r="K204" s="135"/>
      <c r="L204" s="135"/>
      <c r="M204" s="135"/>
      <c r="N204" s="134"/>
      <c r="O204" s="134"/>
      <c r="P204" s="134"/>
      <c r="Q204" s="134"/>
      <c r="R204" s="135"/>
      <c r="S204" s="135"/>
      <c r="T204" s="135"/>
      <c r="U204" s="135"/>
      <c r="V204" s="135"/>
      <c r="W204" s="135"/>
      <c r="X204" s="135"/>
      <c r="Y204" s="135"/>
      <c r="Z204" s="125"/>
      <c r="AA204" s="125"/>
      <c r="AB204" s="125"/>
      <c r="AC204" s="125"/>
      <c r="AD204" s="125"/>
      <c r="AE204" s="125"/>
      <c r="AF204" s="125"/>
      <c r="AG204" s="125" t="s">
        <v>1462</v>
      </c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</row>
    <row r="205" spans="1:60" outlineLevel="3" x14ac:dyDescent="0.2">
      <c r="A205" s="132"/>
      <c r="B205" s="133"/>
      <c r="C205" s="271" t="s">
        <v>1845</v>
      </c>
      <c r="D205" s="272"/>
      <c r="E205" s="272"/>
      <c r="F205" s="272"/>
      <c r="G205" s="272"/>
      <c r="H205" s="135"/>
      <c r="I205" s="135"/>
      <c r="J205" s="135"/>
      <c r="K205" s="135"/>
      <c r="L205" s="135"/>
      <c r="M205" s="135"/>
      <c r="N205" s="134"/>
      <c r="O205" s="134"/>
      <c r="P205" s="134"/>
      <c r="Q205" s="134"/>
      <c r="R205" s="135"/>
      <c r="S205" s="135"/>
      <c r="T205" s="135"/>
      <c r="U205" s="135"/>
      <c r="V205" s="135"/>
      <c r="W205" s="135"/>
      <c r="X205" s="135"/>
      <c r="Y205" s="135"/>
      <c r="Z205" s="125"/>
      <c r="AA205" s="125"/>
      <c r="AB205" s="125"/>
      <c r="AC205" s="125"/>
      <c r="AD205" s="125"/>
      <c r="AE205" s="125"/>
      <c r="AF205" s="125"/>
      <c r="AG205" s="125" t="s">
        <v>1462</v>
      </c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</row>
    <row r="206" spans="1:60" outlineLevel="3" x14ac:dyDescent="0.2">
      <c r="A206" s="132"/>
      <c r="B206" s="133"/>
      <c r="C206" s="271" t="s">
        <v>1846</v>
      </c>
      <c r="D206" s="272"/>
      <c r="E206" s="272"/>
      <c r="F206" s="272"/>
      <c r="G206" s="272"/>
      <c r="H206" s="135"/>
      <c r="I206" s="135"/>
      <c r="J206" s="135"/>
      <c r="K206" s="135"/>
      <c r="L206" s="135"/>
      <c r="M206" s="135"/>
      <c r="N206" s="134"/>
      <c r="O206" s="134"/>
      <c r="P206" s="134"/>
      <c r="Q206" s="134"/>
      <c r="R206" s="135"/>
      <c r="S206" s="135"/>
      <c r="T206" s="135"/>
      <c r="U206" s="135"/>
      <c r="V206" s="135"/>
      <c r="W206" s="135"/>
      <c r="X206" s="135"/>
      <c r="Y206" s="135"/>
      <c r="Z206" s="125"/>
      <c r="AA206" s="125"/>
      <c r="AB206" s="125"/>
      <c r="AC206" s="125"/>
      <c r="AD206" s="125"/>
      <c r="AE206" s="125"/>
      <c r="AF206" s="125"/>
      <c r="AG206" s="125" t="s">
        <v>1462</v>
      </c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</row>
    <row r="207" spans="1:60" outlineLevel="2" x14ac:dyDescent="0.2">
      <c r="A207" s="132"/>
      <c r="B207" s="133"/>
      <c r="C207" s="170" t="s">
        <v>1847</v>
      </c>
      <c r="D207" s="168"/>
      <c r="E207" s="169">
        <v>31.1</v>
      </c>
      <c r="F207" s="135"/>
      <c r="G207" s="135"/>
      <c r="H207" s="135"/>
      <c r="I207" s="135"/>
      <c r="J207" s="135"/>
      <c r="K207" s="135"/>
      <c r="L207" s="135"/>
      <c r="M207" s="135"/>
      <c r="N207" s="134"/>
      <c r="O207" s="134"/>
      <c r="P207" s="134"/>
      <c r="Q207" s="134"/>
      <c r="R207" s="135"/>
      <c r="S207" s="135"/>
      <c r="T207" s="135"/>
      <c r="U207" s="135"/>
      <c r="V207" s="135"/>
      <c r="W207" s="135"/>
      <c r="X207" s="135"/>
      <c r="Y207" s="135"/>
      <c r="Z207" s="125"/>
      <c r="AA207" s="125"/>
      <c r="AB207" s="125"/>
      <c r="AC207" s="125"/>
      <c r="AD207" s="125"/>
      <c r="AE207" s="125"/>
      <c r="AF207" s="125"/>
      <c r="AG207" s="125" t="s">
        <v>1619</v>
      </c>
      <c r="AH207" s="125">
        <v>0</v>
      </c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</row>
    <row r="208" spans="1:60" ht="22.5" outlineLevel="1" x14ac:dyDescent="0.2">
      <c r="A208" s="147">
        <v>54</v>
      </c>
      <c r="B208" s="148" t="s">
        <v>1848</v>
      </c>
      <c r="C208" s="163" t="s">
        <v>1849</v>
      </c>
      <c r="D208" s="149" t="s">
        <v>1672</v>
      </c>
      <c r="E208" s="150">
        <v>1</v>
      </c>
      <c r="F208" s="151"/>
      <c r="G208" s="152">
        <f>ROUND(E208*F208,2)</f>
        <v>0</v>
      </c>
      <c r="H208" s="151">
        <v>0</v>
      </c>
      <c r="I208" s="152">
        <f>ROUND(E208*H208,2)</f>
        <v>0</v>
      </c>
      <c r="J208" s="151">
        <v>15860</v>
      </c>
      <c r="K208" s="152">
        <f>ROUND(E208*J208,2)</f>
        <v>15860</v>
      </c>
      <c r="L208" s="152">
        <v>21</v>
      </c>
      <c r="M208" s="152">
        <f>G208*(1+L208/100)</f>
        <v>0</v>
      </c>
      <c r="N208" s="150">
        <v>1.43</v>
      </c>
      <c r="O208" s="150">
        <f>ROUND(E208*N208,2)</f>
        <v>1.43</v>
      </c>
      <c r="P208" s="150">
        <v>0</v>
      </c>
      <c r="Q208" s="150">
        <f>ROUND(E208*P208,2)</f>
        <v>0</v>
      </c>
      <c r="R208" s="152"/>
      <c r="S208" s="152" t="s">
        <v>1456</v>
      </c>
      <c r="T208" s="153" t="s">
        <v>1457</v>
      </c>
      <c r="U208" s="135">
        <v>0</v>
      </c>
      <c r="V208" s="135">
        <f>ROUND(E208*U208,2)</f>
        <v>0</v>
      </c>
      <c r="W208" s="135"/>
      <c r="X208" s="135" t="s">
        <v>1458</v>
      </c>
      <c r="Y208" s="135" t="s">
        <v>1459</v>
      </c>
      <c r="Z208" s="125"/>
      <c r="AA208" s="125"/>
      <c r="AB208" s="125"/>
      <c r="AC208" s="125"/>
      <c r="AD208" s="125"/>
      <c r="AE208" s="125"/>
      <c r="AF208" s="125"/>
      <c r="AG208" s="125" t="s">
        <v>1460</v>
      </c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</row>
    <row r="209" spans="1:60" outlineLevel="2" x14ac:dyDescent="0.2">
      <c r="A209" s="132"/>
      <c r="B209" s="133"/>
      <c r="C209" s="269" t="s">
        <v>1850</v>
      </c>
      <c r="D209" s="270"/>
      <c r="E209" s="270"/>
      <c r="F209" s="270"/>
      <c r="G209" s="270"/>
      <c r="H209" s="135"/>
      <c r="I209" s="135"/>
      <c r="J209" s="135"/>
      <c r="K209" s="135"/>
      <c r="L209" s="135"/>
      <c r="M209" s="135"/>
      <c r="N209" s="134"/>
      <c r="O209" s="134"/>
      <c r="P209" s="134"/>
      <c r="Q209" s="134"/>
      <c r="R209" s="135"/>
      <c r="S209" s="135"/>
      <c r="T209" s="135"/>
      <c r="U209" s="135"/>
      <c r="V209" s="135"/>
      <c r="W209" s="135"/>
      <c r="X209" s="135"/>
      <c r="Y209" s="135"/>
      <c r="Z209" s="125"/>
      <c r="AA209" s="125"/>
      <c r="AB209" s="125"/>
      <c r="AC209" s="125"/>
      <c r="AD209" s="125"/>
      <c r="AE209" s="125"/>
      <c r="AF209" s="125"/>
      <c r="AG209" s="125" t="s">
        <v>1462</v>
      </c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</row>
    <row r="210" spans="1:60" outlineLevel="3" x14ac:dyDescent="0.2">
      <c r="A210" s="132"/>
      <c r="B210" s="133"/>
      <c r="C210" s="271" t="s">
        <v>1851</v>
      </c>
      <c r="D210" s="272"/>
      <c r="E210" s="272"/>
      <c r="F210" s="272"/>
      <c r="G210" s="272"/>
      <c r="H210" s="135"/>
      <c r="I210" s="135"/>
      <c r="J210" s="135"/>
      <c r="K210" s="135"/>
      <c r="L210" s="135"/>
      <c r="M210" s="135"/>
      <c r="N210" s="134"/>
      <c r="O210" s="134"/>
      <c r="P210" s="134"/>
      <c r="Q210" s="134"/>
      <c r="R210" s="135"/>
      <c r="S210" s="135"/>
      <c r="T210" s="135"/>
      <c r="U210" s="135"/>
      <c r="V210" s="135"/>
      <c r="W210" s="135"/>
      <c r="X210" s="135"/>
      <c r="Y210" s="135"/>
      <c r="Z210" s="125"/>
      <c r="AA210" s="125"/>
      <c r="AB210" s="125"/>
      <c r="AC210" s="125"/>
      <c r="AD210" s="125"/>
      <c r="AE210" s="125"/>
      <c r="AF210" s="125"/>
      <c r="AG210" s="125" t="s">
        <v>1462</v>
      </c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</row>
    <row r="211" spans="1:60" outlineLevel="3" x14ac:dyDescent="0.2">
      <c r="A211" s="132"/>
      <c r="B211" s="133"/>
      <c r="C211" s="271" t="s">
        <v>1852</v>
      </c>
      <c r="D211" s="272"/>
      <c r="E211" s="272"/>
      <c r="F211" s="272"/>
      <c r="G211" s="272"/>
      <c r="H211" s="135"/>
      <c r="I211" s="135"/>
      <c r="J211" s="135"/>
      <c r="K211" s="135"/>
      <c r="L211" s="135"/>
      <c r="M211" s="135"/>
      <c r="N211" s="134"/>
      <c r="O211" s="134"/>
      <c r="P211" s="134"/>
      <c r="Q211" s="134"/>
      <c r="R211" s="135"/>
      <c r="S211" s="135"/>
      <c r="T211" s="135"/>
      <c r="U211" s="135"/>
      <c r="V211" s="135"/>
      <c r="W211" s="135"/>
      <c r="X211" s="135"/>
      <c r="Y211" s="135"/>
      <c r="Z211" s="125"/>
      <c r="AA211" s="125"/>
      <c r="AB211" s="125"/>
      <c r="AC211" s="125"/>
      <c r="AD211" s="125"/>
      <c r="AE211" s="125"/>
      <c r="AF211" s="125"/>
      <c r="AG211" s="125" t="s">
        <v>1462</v>
      </c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</row>
    <row r="212" spans="1:60" outlineLevel="3" x14ac:dyDescent="0.2">
      <c r="A212" s="132"/>
      <c r="B212" s="133"/>
      <c r="C212" s="271" t="s">
        <v>1853</v>
      </c>
      <c r="D212" s="272"/>
      <c r="E212" s="272"/>
      <c r="F212" s="272"/>
      <c r="G212" s="272"/>
      <c r="H212" s="135"/>
      <c r="I212" s="135"/>
      <c r="J212" s="135"/>
      <c r="K212" s="135"/>
      <c r="L212" s="135"/>
      <c r="M212" s="135"/>
      <c r="N212" s="134"/>
      <c r="O212" s="134"/>
      <c r="P212" s="134"/>
      <c r="Q212" s="134"/>
      <c r="R212" s="135"/>
      <c r="S212" s="135"/>
      <c r="T212" s="135"/>
      <c r="U212" s="135"/>
      <c r="V212" s="135"/>
      <c r="W212" s="135"/>
      <c r="X212" s="135"/>
      <c r="Y212" s="135"/>
      <c r="Z212" s="125"/>
      <c r="AA212" s="125"/>
      <c r="AB212" s="125"/>
      <c r="AC212" s="125"/>
      <c r="AD212" s="125"/>
      <c r="AE212" s="125"/>
      <c r="AF212" s="125"/>
      <c r="AG212" s="125" t="s">
        <v>1462</v>
      </c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</row>
    <row r="213" spans="1:60" outlineLevel="2" x14ac:dyDescent="0.2">
      <c r="A213" s="132"/>
      <c r="B213" s="133"/>
      <c r="C213" s="170" t="s">
        <v>1854</v>
      </c>
      <c r="D213" s="168"/>
      <c r="E213" s="169">
        <v>1</v>
      </c>
      <c r="F213" s="135"/>
      <c r="G213" s="135"/>
      <c r="H213" s="135"/>
      <c r="I213" s="135"/>
      <c r="J213" s="135"/>
      <c r="K213" s="135"/>
      <c r="L213" s="135"/>
      <c r="M213" s="135"/>
      <c r="N213" s="134"/>
      <c r="O213" s="134"/>
      <c r="P213" s="134"/>
      <c r="Q213" s="134"/>
      <c r="R213" s="135"/>
      <c r="S213" s="135"/>
      <c r="T213" s="135"/>
      <c r="U213" s="135"/>
      <c r="V213" s="135"/>
      <c r="W213" s="135"/>
      <c r="X213" s="135"/>
      <c r="Y213" s="135"/>
      <c r="Z213" s="125"/>
      <c r="AA213" s="125"/>
      <c r="AB213" s="125"/>
      <c r="AC213" s="125"/>
      <c r="AD213" s="125"/>
      <c r="AE213" s="125"/>
      <c r="AF213" s="125"/>
      <c r="AG213" s="125" t="s">
        <v>1619</v>
      </c>
      <c r="AH213" s="125">
        <v>0</v>
      </c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</row>
    <row r="214" spans="1:60" ht="22.5" outlineLevel="1" x14ac:dyDescent="0.2">
      <c r="A214" s="147">
        <v>55</v>
      </c>
      <c r="B214" s="148" t="s">
        <v>1855</v>
      </c>
      <c r="C214" s="163" t="s">
        <v>1856</v>
      </c>
      <c r="D214" s="149" t="s">
        <v>1716</v>
      </c>
      <c r="E214" s="150">
        <v>3.5</v>
      </c>
      <c r="F214" s="151"/>
      <c r="G214" s="152">
        <f>ROUND(E214*F214,2)</f>
        <v>0</v>
      </c>
      <c r="H214" s="151">
        <v>0</v>
      </c>
      <c r="I214" s="152">
        <f>ROUND(E214*H214,2)</f>
        <v>0</v>
      </c>
      <c r="J214" s="151">
        <v>8520</v>
      </c>
      <c r="K214" s="152">
        <f>ROUND(E214*J214,2)</f>
        <v>29820</v>
      </c>
      <c r="L214" s="152">
        <v>21</v>
      </c>
      <c r="M214" s="152">
        <f>G214*(1+L214/100)</f>
        <v>0</v>
      </c>
      <c r="N214" s="150">
        <v>0.35</v>
      </c>
      <c r="O214" s="150">
        <f>ROUND(E214*N214,2)</f>
        <v>1.23</v>
      </c>
      <c r="P214" s="150">
        <v>0</v>
      </c>
      <c r="Q214" s="150">
        <f>ROUND(E214*P214,2)</f>
        <v>0</v>
      </c>
      <c r="R214" s="152"/>
      <c r="S214" s="152" t="s">
        <v>1456</v>
      </c>
      <c r="T214" s="153" t="s">
        <v>1457</v>
      </c>
      <c r="U214" s="135">
        <v>0</v>
      </c>
      <c r="V214" s="135">
        <f>ROUND(E214*U214,2)</f>
        <v>0</v>
      </c>
      <c r="W214" s="135"/>
      <c r="X214" s="135" t="s">
        <v>1458</v>
      </c>
      <c r="Y214" s="135" t="s">
        <v>1459</v>
      </c>
      <c r="Z214" s="125"/>
      <c r="AA214" s="125"/>
      <c r="AB214" s="125"/>
      <c r="AC214" s="125"/>
      <c r="AD214" s="125"/>
      <c r="AE214" s="125"/>
      <c r="AF214" s="125"/>
      <c r="AG214" s="125" t="s">
        <v>1460</v>
      </c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</row>
    <row r="215" spans="1:60" outlineLevel="2" x14ac:dyDescent="0.2">
      <c r="A215" s="132"/>
      <c r="B215" s="133"/>
      <c r="C215" s="269" t="s">
        <v>1857</v>
      </c>
      <c r="D215" s="270"/>
      <c r="E215" s="270"/>
      <c r="F215" s="270"/>
      <c r="G215" s="270"/>
      <c r="H215" s="135"/>
      <c r="I215" s="135"/>
      <c r="J215" s="135"/>
      <c r="K215" s="135"/>
      <c r="L215" s="135"/>
      <c r="M215" s="135"/>
      <c r="N215" s="134"/>
      <c r="O215" s="134"/>
      <c r="P215" s="134"/>
      <c r="Q215" s="134"/>
      <c r="R215" s="135"/>
      <c r="S215" s="135"/>
      <c r="T215" s="135"/>
      <c r="U215" s="135"/>
      <c r="V215" s="135"/>
      <c r="W215" s="135"/>
      <c r="X215" s="135"/>
      <c r="Y215" s="135"/>
      <c r="Z215" s="125"/>
      <c r="AA215" s="125"/>
      <c r="AB215" s="125"/>
      <c r="AC215" s="125"/>
      <c r="AD215" s="125"/>
      <c r="AE215" s="125"/>
      <c r="AF215" s="125"/>
      <c r="AG215" s="125" t="s">
        <v>1462</v>
      </c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</row>
    <row r="216" spans="1:60" outlineLevel="2" x14ac:dyDescent="0.2">
      <c r="A216" s="132"/>
      <c r="B216" s="133"/>
      <c r="C216" s="170" t="s">
        <v>1858</v>
      </c>
      <c r="D216" s="168"/>
      <c r="E216" s="169">
        <v>3.5</v>
      </c>
      <c r="F216" s="135"/>
      <c r="G216" s="135"/>
      <c r="H216" s="135"/>
      <c r="I216" s="135"/>
      <c r="J216" s="135"/>
      <c r="K216" s="135"/>
      <c r="L216" s="135"/>
      <c r="M216" s="135"/>
      <c r="N216" s="134"/>
      <c r="O216" s="134"/>
      <c r="P216" s="134"/>
      <c r="Q216" s="134"/>
      <c r="R216" s="135"/>
      <c r="S216" s="135"/>
      <c r="T216" s="135"/>
      <c r="U216" s="135"/>
      <c r="V216" s="135"/>
      <c r="W216" s="135"/>
      <c r="X216" s="135"/>
      <c r="Y216" s="135"/>
      <c r="Z216" s="125"/>
      <c r="AA216" s="125"/>
      <c r="AB216" s="125"/>
      <c r="AC216" s="125"/>
      <c r="AD216" s="125"/>
      <c r="AE216" s="125"/>
      <c r="AF216" s="125"/>
      <c r="AG216" s="125" t="s">
        <v>1619</v>
      </c>
      <c r="AH216" s="125">
        <v>0</v>
      </c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</row>
    <row r="217" spans="1:60" x14ac:dyDescent="0.2">
      <c r="A217" s="140" t="s">
        <v>1451</v>
      </c>
      <c r="B217" s="141" t="s">
        <v>1309</v>
      </c>
      <c r="C217" s="162" t="s">
        <v>1310</v>
      </c>
      <c r="D217" s="142"/>
      <c r="E217" s="143"/>
      <c r="F217" s="144"/>
      <c r="G217" s="144">
        <f>SUMIF(AG218:AG247,"&lt;&gt;NOR",G218:G247)</f>
        <v>0</v>
      </c>
      <c r="H217" s="144"/>
      <c r="I217" s="144">
        <f>SUM(I218:I247)</f>
        <v>60027.42</v>
      </c>
      <c r="J217" s="144"/>
      <c r="K217" s="144">
        <f>SUM(K218:K247)</f>
        <v>99998.61</v>
      </c>
      <c r="L217" s="144"/>
      <c r="M217" s="144">
        <f>SUM(M218:M247)</f>
        <v>0</v>
      </c>
      <c r="N217" s="143"/>
      <c r="O217" s="143">
        <f>SUM(O218:O247)</f>
        <v>7.46</v>
      </c>
      <c r="P217" s="143"/>
      <c r="Q217" s="143">
        <f>SUM(Q218:Q247)</f>
        <v>0</v>
      </c>
      <c r="R217" s="144"/>
      <c r="S217" s="144"/>
      <c r="T217" s="145"/>
      <c r="U217" s="139"/>
      <c r="V217" s="139">
        <f>SUM(V218:V247)</f>
        <v>0</v>
      </c>
      <c r="W217" s="139"/>
      <c r="X217" s="139"/>
      <c r="Y217" s="139"/>
      <c r="AG217" t="s">
        <v>1452</v>
      </c>
    </row>
    <row r="218" spans="1:60" outlineLevel="1" x14ac:dyDescent="0.2">
      <c r="A218" s="147">
        <v>56</v>
      </c>
      <c r="B218" s="148" t="s">
        <v>1859</v>
      </c>
      <c r="C218" s="163" t="s">
        <v>1860</v>
      </c>
      <c r="D218" s="149" t="s">
        <v>1716</v>
      </c>
      <c r="E218" s="150">
        <v>72.474999999999994</v>
      </c>
      <c r="F218" s="151"/>
      <c r="G218" s="152">
        <f>ROUND(E218*F218,2)</f>
        <v>0</v>
      </c>
      <c r="H218" s="151">
        <v>58.09</v>
      </c>
      <c r="I218" s="152">
        <f>ROUND(E218*H218,2)</f>
        <v>4210.07</v>
      </c>
      <c r="J218" s="151">
        <v>23.31</v>
      </c>
      <c r="K218" s="152">
        <f>ROUND(E218*J218,2)</f>
        <v>1689.39</v>
      </c>
      <c r="L218" s="152">
        <v>21</v>
      </c>
      <c r="M218" s="152">
        <f>G218*(1+L218/100)</f>
        <v>0</v>
      </c>
      <c r="N218" s="150">
        <v>2.3000000000000001E-4</v>
      </c>
      <c r="O218" s="150">
        <f>ROUND(E218*N218,2)</f>
        <v>0.02</v>
      </c>
      <c r="P218" s="150">
        <v>0</v>
      </c>
      <c r="Q218" s="150">
        <f>ROUND(E218*P218,2)</f>
        <v>0</v>
      </c>
      <c r="R218" s="152"/>
      <c r="S218" s="152" t="s">
        <v>1617</v>
      </c>
      <c r="T218" s="153" t="s">
        <v>1617</v>
      </c>
      <c r="U218" s="135">
        <v>0</v>
      </c>
      <c r="V218" s="135">
        <f>ROUND(E218*U218,2)</f>
        <v>0</v>
      </c>
      <c r="W218" s="135"/>
      <c r="X218" s="135" t="s">
        <v>1458</v>
      </c>
      <c r="Y218" s="135" t="s">
        <v>1459</v>
      </c>
      <c r="Z218" s="125"/>
      <c r="AA218" s="125"/>
      <c r="AB218" s="125"/>
      <c r="AC218" s="125"/>
      <c r="AD218" s="125"/>
      <c r="AE218" s="125"/>
      <c r="AF218" s="125"/>
      <c r="AG218" s="125" t="s">
        <v>1460</v>
      </c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</row>
    <row r="219" spans="1:60" ht="33.75" outlineLevel="2" x14ac:dyDescent="0.2">
      <c r="A219" s="132"/>
      <c r="B219" s="133"/>
      <c r="C219" s="170" t="s">
        <v>1861</v>
      </c>
      <c r="D219" s="168"/>
      <c r="E219" s="169">
        <v>36.380000000000003</v>
      </c>
      <c r="F219" s="135"/>
      <c r="G219" s="135"/>
      <c r="H219" s="135"/>
      <c r="I219" s="135"/>
      <c r="J219" s="135"/>
      <c r="K219" s="135"/>
      <c r="L219" s="135"/>
      <c r="M219" s="135"/>
      <c r="N219" s="134"/>
      <c r="O219" s="134"/>
      <c r="P219" s="134"/>
      <c r="Q219" s="134"/>
      <c r="R219" s="135"/>
      <c r="S219" s="135"/>
      <c r="T219" s="135"/>
      <c r="U219" s="135"/>
      <c r="V219" s="135"/>
      <c r="W219" s="135"/>
      <c r="X219" s="135"/>
      <c r="Y219" s="135"/>
      <c r="Z219" s="125"/>
      <c r="AA219" s="125"/>
      <c r="AB219" s="125"/>
      <c r="AC219" s="125"/>
      <c r="AD219" s="125"/>
      <c r="AE219" s="125"/>
      <c r="AF219" s="125"/>
      <c r="AG219" s="125" t="s">
        <v>1619</v>
      </c>
      <c r="AH219" s="125">
        <v>0</v>
      </c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</row>
    <row r="220" spans="1:60" outlineLevel="3" x14ac:dyDescent="0.2">
      <c r="A220" s="132"/>
      <c r="B220" s="133"/>
      <c r="C220" s="170" t="s">
        <v>1862</v>
      </c>
      <c r="D220" s="168"/>
      <c r="E220" s="169">
        <v>36.1</v>
      </c>
      <c r="F220" s="135"/>
      <c r="G220" s="135"/>
      <c r="H220" s="135"/>
      <c r="I220" s="135"/>
      <c r="J220" s="135"/>
      <c r="K220" s="135"/>
      <c r="L220" s="135"/>
      <c r="M220" s="135"/>
      <c r="N220" s="134"/>
      <c r="O220" s="134"/>
      <c r="P220" s="134"/>
      <c r="Q220" s="134"/>
      <c r="R220" s="135"/>
      <c r="S220" s="135"/>
      <c r="T220" s="135"/>
      <c r="U220" s="135"/>
      <c r="V220" s="135"/>
      <c r="W220" s="135"/>
      <c r="X220" s="135"/>
      <c r="Y220" s="135"/>
      <c r="Z220" s="125"/>
      <c r="AA220" s="125"/>
      <c r="AB220" s="125"/>
      <c r="AC220" s="125"/>
      <c r="AD220" s="125"/>
      <c r="AE220" s="125"/>
      <c r="AF220" s="125"/>
      <c r="AG220" s="125" t="s">
        <v>1619</v>
      </c>
      <c r="AH220" s="125">
        <v>0</v>
      </c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</row>
    <row r="221" spans="1:60" outlineLevel="1" x14ac:dyDescent="0.2">
      <c r="A221" s="147">
        <v>57</v>
      </c>
      <c r="B221" s="148" t="s">
        <v>1863</v>
      </c>
      <c r="C221" s="163" t="s">
        <v>1864</v>
      </c>
      <c r="D221" s="149" t="s">
        <v>1641</v>
      </c>
      <c r="E221" s="150">
        <v>111.1125</v>
      </c>
      <c r="F221" s="151"/>
      <c r="G221" s="152">
        <f>ROUND(E221*F221,2)</f>
        <v>0</v>
      </c>
      <c r="H221" s="151">
        <v>17.23</v>
      </c>
      <c r="I221" s="152">
        <f>ROUND(E221*H221,2)</f>
        <v>1914.47</v>
      </c>
      <c r="J221" s="151">
        <v>36.369999999999997</v>
      </c>
      <c r="K221" s="152">
        <f>ROUND(E221*J221,2)</f>
        <v>4041.16</v>
      </c>
      <c r="L221" s="152">
        <v>21</v>
      </c>
      <c r="M221" s="152">
        <f>G221*(1+L221/100)</f>
        <v>0</v>
      </c>
      <c r="N221" s="150">
        <v>4.0000000000000003E-5</v>
      </c>
      <c r="O221" s="150">
        <f>ROUND(E221*N221,2)</f>
        <v>0</v>
      </c>
      <c r="P221" s="150">
        <v>0</v>
      </c>
      <c r="Q221" s="150">
        <f>ROUND(E221*P221,2)</f>
        <v>0</v>
      </c>
      <c r="R221" s="152"/>
      <c r="S221" s="152" t="s">
        <v>1617</v>
      </c>
      <c r="T221" s="153" t="s">
        <v>1617</v>
      </c>
      <c r="U221" s="135">
        <v>0</v>
      </c>
      <c r="V221" s="135">
        <f>ROUND(E221*U221,2)</f>
        <v>0</v>
      </c>
      <c r="W221" s="135"/>
      <c r="X221" s="135" t="s">
        <v>1458</v>
      </c>
      <c r="Y221" s="135" t="s">
        <v>1459</v>
      </c>
      <c r="Z221" s="125"/>
      <c r="AA221" s="125"/>
      <c r="AB221" s="125"/>
      <c r="AC221" s="125"/>
      <c r="AD221" s="125"/>
      <c r="AE221" s="125"/>
      <c r="AF221" s="125"/>
      <c r="AG221" s="125" t="s">
        <v>1460</v>
      </c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</row>
    <row r="222" spans="1:60" ht="33.75" outlineLevel="2" x14ac:dyDescent="0.2">
      <c r="A222" s="132"/>
      <c r="B222" s="133"/>
      <c r="C222" s="170" t="s">
        <v>1865</v>
      </c>
      <c r="D222" s="168"/>
      <c r="E222" s="169">
        <v>19.36</v>
      </c>
      <c r="F222" s="135"/>
      <c r="G222" s="135"/>
      <c r="H222" s="135"/>
      <c r="I222" s="135"/>
      <c r="J222" s="135"/>
      <c r="K222" s="135"/>
      <c r="L222" s="135"/>
      <c r="M222" s="135"/>
      <c r="N222" s="134"/>
      <c r="O222" s="134"/>
      <c r="P222" s="134"/>
      <c r="Q222" s="134"/>
      <c r="R222" s="135"/>
      <c r="S222" s="135"/>
      <c r="T222" s="135"/>
      <c r="U222" s="135"/>
      <c r="V222" s="135"/>
      <c r="W222" s="135"/>
      <c r="X222" s="135"/>
      <c r="Y222" s="135"/>
      <c r="Z222" s="125"/>
      <c r="AA222" s="125"/>
      <c r="AB222" s="125"/>
      <c r="AC222" s="125"/>
      <c r="AD222" s="125"/>
      <c r="AE222" s="125"/>
      <c r="AF222" s="125"/>
      <c r="AG222" s="125" t="s">
        <v>1619</v>
      </c>
      <c r="AH222" s="125">
        <v>0</v>
      </c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</row>
    <row r="223" spans="1:60" outlineLevel="3" x14ac:dyDescent="0.2">
      <c r="A223" s="132"/>
      <c r="B223" s="133"/>
      <c r="C223" s="170" t="s">
        <v>1866</v>
      </c>
      <c r="D223" s="168"/>
      <c r="E223" s="169">
        <v>29.11</v>
      </c>
      <c r="F223" s="135"/>
      <c r="G223" s="135"/>
      <c r="H223" s="135"/>
      <c r="I223" s="135"/>
      <c r="J223" s="135"/>
      <c r="K223" s="135"/>
      <c r="L223" s="135"/>
      <c r="M223" s="135"/>
      <c r="N223" s="134"/>
      <c r="O223" s="134"/>
      <c r="P223" s="134"/>
      <c r="Q223" s="134"/>
      <c r="R223" s="135"/>
      <c r="S223" s="135"/>
      <c r="T223" s="135"/>
      <c r="U223" s="135"/>
      <c r="V223" s="135"/>
      <c r="W223" s="135"/>
      <c r="X223" s="135"/>
      <c r="Y223" s="135"/>
      <c r="Z223" s="125"/>
      <c r="AA223" s="125"/>
      <c r="AB223" s="125"/>
      <c r="AC223" s="125"/>
      <c r="AD223" s="125"/>
      <c r="AE223" s="125"/>
      <c r="AF223" s="125"/>
      <c r="AG223" s="125" t="s">
        <v>1619</v>
      </c>
      <c r="AH223" s="125">
        <v>0</v>
      </c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</row>
    <row r="224" spans="1:60" outlineLevel="3" x14ac:dyDescent="0.2">
      <c r="A224" s="132"/>
      <c r="B224" s="133"/>
      <c r="C224" s="170" t="s">
        <v>1867</v>
      </c>
      <c r="D224" s="168"/>
      <c r="E224" s="169">
        <v>62.64</v>
      </c>
      <c r="F224" s="135"/>
      <c r="G224" s="135"/>
      <c r="H224" s="135"/>
      <c r="I224" s="135"/>
      <c r="J224" s="135"/>
      <c r="K224" s="135"/>
      <c r="L224" s="135"/>
      <c r="M224" s="135"/>
      <c r="N224" s="134"/>
      <c r="O224" s="134"/>
      <c r="P224" s="134"/>
      <c r="Q224" s="134"/>
      <c r="R224" s="135"/>
      <c r="S224" s="135"/>
      <c r="T224" s="135"/>
      <c r="U224" s="135"/>
      <c r="V224" s="135"/>
      <c r="W224" s="135"/>
      <c r="X224" s="135"/>
      <c r="Y224" s="135"/>
      <c r="Z224" s="125"/>
      <c r="AA224" s="125"/>
      <c r="AB224" s="125"/>
      <c r="AC224" s="125"/>
      <c r="AD224" s="125"/>
      <c r="AE224" s="125"/>
      <c r="AF224" s="125"/>
      <c r="AG224" s="125" t="s">
        <v>1619</v>
      </c>
      <c r="AH224" s="125">
        <v>0</v>
      </c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</row>
    <row r="225" spans="1:60" ht="22.5" outlineLevel="1" x14ac:dyDescent="0.2">
      <c r="A225" s="147">
        <v>58</v>
      </c>
      <c r="B225" s="148" t="s">
        <v>1868</v>
      </c>
      <c r="C225" s="163" t="s">
        <v>1869</v>
      </c>
      <c r="D225" s="149" t="s">
        <v>1641</v>
      </c>
      <c r="E225" s="150">
        <v>32.299999999999997</v>
      </c>
      <c r="F225" s="151"/>
      <c r="G225" s="152">
        <f>ROUND(E225*F225,2)</f>
        <v>0</v>
      </c>
      <c r="H225" s="151">
        <v>262.44</v>
      </c>
      <c r="I225" s="152">
        <f>ROUND(E225*H225,2)</f>
        <v>8476.81</v>
      </c>
      <c r="J225" s="151">
        <v>520.55999999999995</v>
      </c>
      <c r="K225" s="152">
        <f>ROUND(E225*J225,2)</f>
        <v>16814.09</v>
      </c>
      <c r="L225" s="152">
        <v>21</v>
      </c>
      <c r="M225" s="152">
        <f>G225*(1+L225/100)</f>
        <v>0</v>
      </c>
      <c r="N225" s="150">
        <v>2.9569999999999999E-2</v>
      </c>
      <c r="O225" s="150">
        <f>ROUND(E225*N225,2)</f>
        <v>0.96</v>
      </c>
      <c r="P225" s="150">
        <v>0</v>
      </c>
      <c r="Q225" s="150">
        <f>ROUND(E225*P225,2)</f>
        <v>0</v>
      </c>
      <c r="R225" s="152"/>
      <c r="S225" s="152" t="s">
        <v>1617</v>
      </c>
      <c r="T225" s="153" t="s">
        <v>1617</v>
      </c>
      <c r="U225" s="135">
        <v>0</v>
      </c>
      <c r="V225" s="135">
        <f>ROUND(E225*U225,2)</f>
        <v>0</v>
      </c>
      <c r="W225" s="135"/>
      <c r="X225" s="135" t="s">
        <v>1458</v>
      </c>
      <c r="Y225" s="135" t="s">
        <v>1459</v>
      </c>
      <c r="Z225" s="125"/>
      <c r="AA225" s="125"/>
      <c r="AB225" s="125"/>
      <c r="AC225" s="125"/>
      <c r="AD225" s="125"/>
      <c r="AE225" s="125"/>
      <c r="AF225" s="125"/>
      <c r="AG225" s="125" t="s">
        <v>1460</v>
      </c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</row>
    <row r="226" spans="1:60" ht="22.5" outlineLevel="2" x14ac:dyDescent="0.2">
      <c r="A226" s="132"/>
      <c r="B226" s="133"/>
      <c r="C226" s="269" t="s">
        <v>996</v>
      </c>
      <c r="D226" s="270"/>
      <c r="E226" s="270"/>
      <c r="F226" s="270"/>
      <c r="G226" s="270"/>
      <c r="H226" s="135"/>
      <c r="I226" s="135"/>
      <c r="J226" s="135"/>
      <c r="K226" s="135"/>
      <c r="L226" s="135"/>
      <c r="M226" s="135"/>
      <c r="N226" s="134"/>
      <c r="O226" s="134"/>
      <c r="P226" s="134"/>
      <c r="Q226" s="134"/>
      <c r="R226" s="135"/>
      <c r="S226" s="135"/>
      <c r="T226" s="135"/>
      <c r="U226" s="135"/>
      <c r="V226" s="135"/>
      <c r="W226" s="135"/>
      <c r="X226" s="135"/>
      <c r="Y226" s="135"/>
      <c r="Z226" s="125"/>
      <c r="AA226" s="125"/>
      <c r="AB226" s="125"/>
      <c r="AC226" s="125"/>
      <c r="AD226" s="125"/>
      <c r="AE226" s="125"/>
      <c r="AF226" s="125"/>
      <c r="AG226" s="125" t="s">
        <v>1462</v>
      </c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54" t="str">
        <f>C226</f>
        <v>Položka obsahuje podkladní spojovací můstek, vápenocementové jádro tl. 15 mm a vápenný štuk tl. 2,5 mm.</v>
      </c>
      <c r="BB226" s="125"/>
      <c r="BC226" s="125"/>
      <c r="BD226" s="125"/>
      <c r="BE226" s="125"/>
      <c r="BF226" s="125"/>
      <c r="BG226" s="125"/>
      <c r="BH226" s="125"/>
    </row>
    <row r="227" spans="1:60" outlineLevel="3" x14ac:dyDescent="0.2">
      <c r="A227" s="132"/>
      <c r="B227" s="133"/>
      <c r="C227" s="271" t="s">
        <v>1870</v>
      </c>
      <c r="D227" s="272"/>
      <c r="E227" s="272"/>
      <c r="F227" s="272"/>
      <c r="G227" s="272"/>
      <c r="H227" s="135"/>
      <c r="I227" s="135"/>
      <c r="J227" s="135"/>
      <c r="K227" s="135"/>
      <c r="L227" s="135"/>
      <c r="M227" s="135"/>
      <c r="N227" s="134"/>
      <c r="O227" s="134"/>
      <c r="P227" s="134"/>
      <c r="Q227" s="134"/>
      <c r="R227" s="135"/>
      <c r="S227" s="135"/>
      <c r="T227" s="135"/>
      <c r="U227" s="135"/>
      <c r="V227" s="135"/>
      <c r="W227" s="135"/>
      <c r="X227" s="135"/>
      <c r="Y227" s="135"/>
      <c r="Z227" s="125"/>
      <c r="AA227" s="125"/>
      <c r="AB227" s="125"/>
      <c r="AC227" s="125"/>
      <c r="AD227" s="125"/>
      <c r="AE227" s="125"/>
      <c r="AF227" s="125"/>
      <c r="AG227" s="125" t="s">
        <v>1462</v>
      </c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</row>
    <row r="228" spans="1:60" outlineLevel="2" x14ac:dyDescent="0.2">
      <c r="A228" s="132"/>
      <c r="B228" s="133"/>
      <c r="C228" s="170" t="s">
        <v>1871</v>
      </c>
      <c r="D228" s="168"/>
      <c r="E228" s="169">
        <v>32.299999999999997</v>
      </c>
      <c r="F228" s="135"/>
      <c r="G228" s="135"/>
      <c r="H228" s="135"/>
      <c r="I228" s="135"/>
      <c r="J228" s="135"/>
      <c r="K228" s="135"/>
      <c r="L228" s="135"/>
      <c r="M228" s="135"/>
      <c r="N228" s="134"/>
      <c r="O228" s="134"/>
      <c r="P228" s="134"/>
      <c r="Q228" s="134"/>
      <c r="R228" s="135"/>
      <c r="S228" s="135"/>
      <c r="T228" s="135"/>
      <c r="U228" s="135"/>
      <c r="V228" s="135"/>
      <c r="W228" s="135"/>
      <c r="X228" s="135"/>
      <c r="Y228" s="135"/>
      <c r="Z228" s="125"/>
      <c r="AA228" s="125"/>
      <c r="AB228" s="125"/>
      <c r="AC228" s="125"/>
      <c r="AD228" s="125"/>
      <c r="AE228" s="125"/>
      <c r="AF228" s="125"/>
      <c r="AG228" s="125" t="s">
        <v>1619</v>
      </c>
      <c r="AH228" s="125">
        <v>0</v>
      </c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</row>
    <row r="229" spans="1:60" outlineLevel="1" x14ac:dyDescent="0.2">
      <c r="A229" s="147">
        <v>59</v>
      </c>
      <c r="B229" s="148" t="s">
        <v>1872</v>
      </c>
      <c r="C229" s="163" t="s">
        <v>1873</v>
      </c>
      <c r="D229" s="149" t="s">
        <v>1641</v>
      </c>
      <c r="E229" s="150">
        <v>14.2119</v>
      </c>
      <c r="F229" s="151"/>
      <c r="G229" s="152">
        <f>ROUND(E229*F229,2)</f>
        <v>0</v>
      </c>
      <c r="H229" s="151">
        <v>117.72</v>
      </c>
      <c r="I229" s="152">
        <f>ROUND(E229*H229,2)</f>
        <v>1673.02</v>
      </c>
      <c r="J229" s="151">
        <v>633.28</v>
      </c>
      <c r="K229" s="152">
        <f>ROUND(E229*J229,2)</f>
        <v>9000.11</v>
      </c>
      <c r="L229" s="152">
        <v>21</v>
      </c>
      <c r="M229" s="152">
        <f>G229*(1+L229/100)</f>
        <v>0</v>
      </c>
      <c r="N229" s="150">
        <v>5.3690000000000002E-2</v>
      </c>
      <c r="O229" s="150">
        <f>ROUND(E229*N229,2)</f>
        <v>0.76</v>
      </c>
      <c r="P229" s="150">
        <v>0</v>
      </c>
      <c r="Q229" s="150">
        <f>ROUND(E229*P229,2)</f>
        <v>0</v>
      </c>
      <c r="R229" s="152"/>
      <c r="S229" s="152" t="s">
        <v>1617</v>
      </c>
      <c r="T229" s="153" t="s">
        <v>1617</v>
      </c>
      <c r="U229" s="135">
        <v>0</v>
      </c>
      <c r="V229" s="135">
        <f>ROUND(E229*U229,2)</f>
        <v>0</v>
      </c>
      <c r="W229" s="135"/>
      <c r="X229" s="135" t="s">
        <v>1458</v>
      </c>
      <c r="Y229" s="135" t="s">
        <v>1459</v>
      </c>
      <c r="Z229" s="125"/>
      <c r="AA229" s="125"/>
      <c r="AB229" s="125"/>
      <c r="AC229" s="125"/>
      <c r="AD229" s="125"/>
      <c r="AE229" s="125"/>
      <c r="AF229" s="125"/>
      <c r="AG229" s="125" t="s">
        <v>1460</v>
      </c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</row>
    <row r="230" spans="1:60" ht="33.75" outlineLevel="2" x14ac:dyDescent="0.2">
      <c r="A230" s="132"/>
      <c r="B230" s="133"/>
      <c r="C230" s="170" t="s">
        <v>1874</v>
      </c>
      <c r="D230" s="168"/>
      <c r="E230" s="169">
        <v>4.17</v>
      </c>
      <c r="F230" s="135"/>
      <c r="G230" s="135"/>
      <c r="H230" s="135"/>
      <c r="I230" s="135"/>
      <c r="J230" s="135"/>
      <c r="K230" s="135"/>
      <c r="L230" s="135"/>
      <c r="M230" s="135"/>
      <c r="N230" s="134"/>
      <c r="O230" s="134"/>
      <c r="P230" s="134"/>
      <c r="Q230" s="134"/>
      <c r="R230" s="135"/>
      <c r="S230" s="135"/>
      <c r="T230" s="135"/>
      <c r="U230" s="135"/>
      <c r="V230" s="135"/>
      <c r="W230" s="135"/>
      <c r="X230" s="135"/>
      <c r="Y230" s="135"/>
      <c r="Z230" s="125"/>
      <c r="AA230" s="125"/>
      <c r="AB230" s="125"/>
      <c r="AC230" s="125"/>
      <c r="AD230" s="125"/>
      <c r="AE230" s="125"/>
      <c r="AF230" s="125"/>
      <c r="AG230" s="125" t="s">
        <v>1619</v>
      </c>
      <c r="AH230" s="125">
        <v>0</v>
      </c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</row>
    <row r="231" spans="1:60" outlineLevel="3" x14ac:dyDescent="0.2">
      <c r="A231" s="132"/>
      <c r="B231" s="133"/>
      <c r="C231" s="170" t="s">
        <v>1875</v>
      </c>
      <c r="D231" s="168"/>
      <c r="E231" s="169">
        <v>2.36</v>
      </c>
      <c r="F231" s="135"/>
      <c r="G231" s="135"/>
      <c r="H231" s="135"/>
      <c r="I231" s="135"/>
      <c r="J231" s="135"/>
      <c r="K231" s="135"/>
      <c r="L231" s="135"/>
      <c r="M231" s="135"/>
      <c r="N231" s="134"/>
      <c r="O231" s="134"/>
      <c r="P231" s="134"/>
      <c r="Q231" s="134"/>
      <c r="R231" s="135"/>
      <c r="S231" s="135"/>
      <c r="T231" s="135"/>
      <c r="U231" s="135"/>
      <c r="V231" s="135"/>
      <c r="W231" s="135"/>
      <c r="X231" s="135"/>
      <c r="Y231" s="135"/>
      <c r="Z231" s="125"/>
      <c r="AA231" s="125"/>
      <c r="AB231" s="125"/>
      <c r="AC231" s="125"/>
      <c r="AD231" s="125"/>
      <c r="AE231" s="125"/>
      <c r="AF231" s="125"/>
      <c r="AG231" s="125" t="s">
        <v>1619</v>
      </c>
      <c r="AH231" s="125">
        <v>0</v>
      </c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</row>
    <row r="232" spans="1:60" ht="33.75" outlineLevel="3" x14ac:dyDescent="0.2">
      <c r="A232" s="132"/>
      <c r="B232" s="133"/>
      <c r="C232" s="170" t="s">
        <v>1876</v>
      </c>
      <c r="D232" s="168"/>
      <c r="E232" s="169">
        <v>7.69</v>
      </c>
      <c r="F232" s="135"/>
      <c r="G232" s="135"/>
      <c r="H232" s="135"/>
      <c r="I232" s="135"/>
      <c r="J232" s="135"/>
      <c r="K232" s="135"/>
      <c r="L232" s="135"/>
      <c r="M232" s="135"/>
      <c r="N232" s="134"/>
      <c r="O232" s="134"/>
      <c r="P232" s="134"/>
      <c r="Q232" s="134"/>
      <c r="R232" s="135"/>
      <c r="S232" s="135"/>
      <c r="T232" s="135"/>
      <c r="U232" s="135"/>
      <c r="V232" s="135"/>
      <c r="W232" s="135"/>
      <c r="X232" s="135"/>
      <c r="Y232" s="135"/>
      <c r="Z232" s="125"/>
      <c r="AA232" s="125"/>
      <c r="AB232" s="125"/>
      <c r="AC232" s="125"/>
      <c r="AD232" s="125"/>
      <c r="AE232" s="125"/>
      <c r="AF232" s="125"/>
      <c r="AG232" s="125" t="s">
        <v>1619</v>
      </c>
      <c r="AH232" s="125">
        <v>0</v>
      </c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</row>
    <row r="233" spans="1:60" outlineLevel="1" x14ac:dyDescent="0.2">
      <c r="A233" s="147">
        <v>60</v>
      </c>
      <c r="B233" s="148" t="s">
        <v>1877</v>
      </c>
      <c r="C233" s="163" t="s">
        <v>1878</v>
      </c>
      <c r="D233" s="149" t="s">
        <v>1716</v>
      </c>
      <c r="E233" s="150">
        <v>94.662499999999994</v>
      </c>
      <c r="F233" s="151"/>
      <c r="G233" s="152">
        <f>ROUND(E233*F233,2)</f>
        <v>0</v>
      </c>
      <c r="H233" s="151">
        <v>70.5</v>
      </c>
      <c r="I233" s="152">
        <f>ROUND(E233*H233,2)</f>
        <v>6673.71</v>
      </c>
      <c r="J233" s="151">
        <v>0</v>
      </c>
      <c r="K233" s="152">
        <f>ROUND(E233*J233,2)</f>
        <v>0</v>
      </c>
      <c r="L233" s="152">
        <v>21</v>
      </c>
      <c r="M233" s="152">
        <f>G233*(1+L233/100)</f>
        <v>0</v>
      </c>
      <c r="N233" s="150">
        <v>4.6000000000000001E-4</v>
      </c>
      <c r="O233" s="150">
        <f>ROUND(E233*N233,2)</f>
        <v>0.04</v>
      </c>
      <c r="P233" s="150">
        <v>0</v>
      </c>
      <c r="Q233" s="150">
        <f>ROUND(E233*P233,2)</f>
        <v>0</v>
      </c>
      <c r="R233" s="152"/>
      <c r="S233" s="152" t="s">
        <v>1617</v>
      </c>
      <c r="T233" s="153" t="s">
        <v>1617</v>
      </c>
      <c r="U233" s="135">
        <v>0</v>
      </c>
      <c r="V233" s="135">
        <f>ROUND(E233*U233,2)</f>
        <v>0</v>
      </c>
      <c r="W233" s="135"/>
      <c r="X233" s="135" t="s">
        <v>1458</v>
      </c>
      <c r="Y233" s="135" t="s">
        <v>1459</v>
      </c>
      <c r="Z233" s="125"/>
      <c r="AA233" s="125"/>
      <c r="AB233" s="125"/>
      <c r="AC233" s="125"/>
      <c r="AD233" s="125"/>
      <c r="AE233" s="125"/>
      <c r="AF233" s="125"/>
      <c r="AG233" s="125" t="s">
        <v>1460</v>
      </c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</row>
    <row r="234" spans="1:60" ht="33.75" outlineLevel="2" x14ac:dyDescent="0.2">
      <c r="A234" s="132"/>
      <c r="B234" s="133"/>
      <c r="C234" s="170" t="s">
        <v>1879</v>
      </c>
      <c r="D234" s="168"/>
      <c r="E234" s="169">
        <v>28.11</v>
      </c>
      <c r="F234" s="135"/>
      <c r="G234" s="135"/>
      <c r="H234" s="135"/>
      <c r="I234" s="135"/>
      <c r="J234" s="135"/>
      <c r="K234" s="135"/>
      <c r="L234" s="135"/>
      <c r="M234" s="135"/>
      <c r="N234" s="134"/>
      <c r="O234" s="134"/>
      <c r="P234" s="134"/>
      <c r="Q234" s="134"/>
      <c r="R234" s="135"/>
      <c r="S234" s="135"/>
      <c r="T234" s="135"/>
      <c r="U234" s="135"/>
      <c r="V234" s="135"/>
      <c r="W234" s="135"/>
      <c r="X234" s="135"/>
      <c r="Y234" s="135"/>
      <c r="Z234" s="125"/>
      <c r="AA234" s="125"/>
      <c r="AB234" s="125"/>
      <c r="AC234" s="125"/>
      <c r="AD234" s="125"/>
      <c r="AE234" s="125"/>
      <c r="AF234" s="125"/>
      <c r="AG234" s="125" t="s">
        <v>1619</v>
      </c>
      <c r="AH234" s="125">
        <v>0</v>
      </c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</row>
    <row r="235" spans="1:60" outlineLevel="3" x14ac:dyDescent="0.2">
      <c r="A235" s="132"/>
      <c r="B235" s="133"/>
      <c r="C235" s="170" t="s">
        <v>1880</v>
      </c>
      <c r="D235" s="168"/>
      <c r="E235" s="169">
        <v>10.4</v>
      </c>
      <c r="F235" s="135"/>
      <c r="G235" s="135"/>
      <c r="H235" s="135"/>
      <c r="I235" s="135"/>
      <c r="J235" s="135"/>
      <c r="K235" s="135"/>
      <c r="L235" s="135"/>
      <c r="M235" s="135"/>
      <c r="N235" s="134"/>
      <c r="O235" s="134"/>
      <c r="P235" s="134"/>
      <c r="Q235" s="134"/>
      <c r="R235" s="135"/>
      <c r="S235" s="135"/>
      <c r="T235" s="135"/>
      <c r="U235" s="135"/>
      <c r="V235" s="135"/>
      <c r="W235" s="135"/>
      <c r="X235" s="135"/>
      <c r="Y235" s="135"/>
      <c r="Z235" s="125"/>
      <c r="AA235" s="125"/>
      <c r="AB235" s="125"/>
      <c r="AC235" s="125"/>
      <c r="AD235" s="125"/>
      <c r="AE235" s="125"/>
      <c r="AF235" s="125"/>
      <c r="AG235" s="125" t="s">
        <v>1619</v>
      </c>
      <c r="AH235" s="125">
        <v>0</v>
      </c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</row>
    <row r="236" spans="1:60" ht="33.75" outlineLevel="3" x14ac:dyDescent="0.2">
      <c r="A236" s="132"/>
      <c r="B236" s="133"/>
      <c r="C236" s="170" t="s">
        <v>1881</v>
      </c>
      <c r="D236" s="168"/>
      <c r="E236" s="169">
        <v>35.549999999999997</v>
      </c>
      <c r="F236" s="135"/>
      <c r="G236" s="135"/>
      <c r="H236" s="135"/>
      <c r="I236" s="135"/>
      <c r="J236" s="135"/>
      <c r="K236" s="135"/>
      <c r="L236" s="135"/>
      <c r="M236" s="135"/>
      <c r="N236" s="134"/>
      <c r="O236" s="134"/>
      <c r="P236" s="134"/>
      <c r="Q236" s="134"/>
      <c r="R236" s="135"/>
      <c r="S236" s="135"/>
      <c r="T236" s="135"/>
      <c r="U236" s="135"/>
      <c r="V236" s="135"/>
      <c r="W236" s="135"/>
      <c r="X236" s="135"/>
      <c r="Y236" s="135"/>
      <c r="Z236" s="125"/>
      <c r="AA236" s="125"/>
      <c r="AB236" s="125"/>
      <c r="AC236" s="125"/>
      <c r="AD236" s="125"/>
      <c r="AE236" s="125"/>
      <c r="AF236" s="125"/>
      <c r="AG236" s="125" t="s">
        <v>1619</v>
      </c>
      <c r="AH236" s="125">
        <v>0</v>
      </c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</row>
    <row r="237" spans="1:60" outlineLevel="3" x14ac:dyDescent="0.2">
      <c r="A237" s="132"/>
      <c r="B237" s="133"/>
      <c r="C237" s="170" t="s">
        <v>1882</v>
      </c>
      <c r="D237" s="168"/>
      <c r="E237" s="169">
        <v>20.6</v>
      </c>
      <c r="F237" s="135"/>
      <c r="G237" s="135"/>
      <c r="H237" s="135"/>
      <c r="I237" s="135"/>
      <c r="J237" s="135"/>
      <c r="K237" s="135"/>
      <c r="L237" s="135"/>
      <c r="M237" s="135"/>
      <c r="N237" s="134"/>
      <c r="O237" s="134"/>
      <c r="P237" s="134"/>
      <c r="Q237" s="134"/>
      <c r="R237" s="135"/>
      <c r="S237" s="135"/>
      <c r="T237" s="135"/>
      <c r="U237" s="135"/>
      <c r="V237" s="135"/>
      <c r="W237" s="135"/>
      <c r="X237" s="135"/>
      <c r="Y237" s="135"/>
      <c r="Z237" s="125"/>
      <c r="AA237" s="125"/>
      <c r="AB237" s="125"/>
      <c r="AC237" s="125"/>
      <c r="AD237" s="125"/>
      <c r="AE237" s="125"/>
      <c r="AF237" s="125"/>
      <c r="AG237" s="125" t="s">
        <v>1619</v>
      </c>
      <c r="AH237" s="125">
        <v>0</v>
      </c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</row>
    <row r="238" spans="1:60" ht="22.5" outlineLevel="1" x14ac:dyDescent="0.2">
      <c r="A238" s="147">
        <v>61</v>
      </c>
      <c r="B238" s="148" t="s">
        <v>1883</v>
      </c>
      <c r="C238" s="163" t="s">
        <v>1884</v>
      </c>
      <c r="D238" s="149" t="s">
        <v>1641</v>
      </c>
      <c r="E238" s="150">
        <v>191.6592</v>
      </c>
      <c r="F238" s="151"/>
      <c r="G238" s="152">
        <f>ROUND(E238*F238,2)</f>
        <v>0</v>
      </c>
      <c r="H238" s="151">
        <v>177.86</v>
      </c>
      <c r="I238" s="152">
        <f>ROUND(E238*H238,2)</f>
        <v>34088.51</v>
      </c>
      <c r="J238" s="151">
        <v>317.64</v>
      </c>
      <c r="K238" s="152">
        <f>ROUND(E238*J238,2)</f>
        <v>60878.63</v>
      </c>
      <c r="L238" s="152">
        <v>21</v>
      </c>
      <c r="M238" s="152">
        <f>G238*(1+L238/100)</f>
        <v>0</v>
      </c>
      <c r="N238" s="150">
        <v>2.8879999999999999E-2</v>
      </c>
      <c r="O238" s="150">
        <f>ROUND(E238*N238,2)</f>
        <v>5.54</v>
      </c>
      <c r="P238" s="150">
        <v>0</v>
      </c>
      <c r="Q238" s="150">
        <f>ROUND(E238*P238,2)</f>
        <v>0</v>
      </c>
      <c r="R238" s="152"/>
      <c r="S238" s="152" t="s">
        <v>1617</v>
      </c>
      <c r="T238" s="153" t="s">
        <v>1617</v>
      </c>
      <c r="U238" s="135">
        <v>0</v>
      </c>
      <c r="V238" s="135">
        <f>ROUND(E238*U238,2)</f>
        <v>0</v>
      </c>
      <c r="W238" s="135"/>
      <c r="X238" s="135" t="s">
        <v>1458</v>
      </c>
      <c r="Y238" s="135" t="s">
        <v>1459</v>
      </c>
      <c r="Z238" s="125"/>
      <c r="AA238" s="125"/>
      <c r="AB238" s="125"/>
      <c r="AC238" s="125"/>
      <c r="AD238" s="125"/>
      <c r="AE238" s="125"/>
      <c r="AF238" s="125"/>
      <c r="AG238" s="125" t="s">
        <v>1460</v>
      </c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</row>
    <row r="239" spans="1:60" ht="22.5" outlineLevel="2" x14ac:dyDescent="0.2">
      <c r="A239" s="132"/>
      <c r="B239" s="133"/>
      <c r="C239" s="269" t="s">
        <v>997</v>
      </c>
      <c r="D239" s="270"/>
      <c r="E239" s="270"/>
      <c r="F239" s="270"/>
      <c r="G239" s="270"/>
      <c r="H239" s="135"/>
      <c r="I239" s="135"/>
      <c r="J239" s="135"/>
      <c r="K239" s="135"/>
      <c r="L239" s="135"/>
      <c r="M239" s="135"/>
      <c r="N239" s="134"/>
      <c r="O239" s="134"/>
      <c r="P239" s="134"/>
      <c r="Q239" s="134"/>
      <c r="R239" s="135"/>
      <c r="S239" s="135"/>
      <c r="T239" s="135"/>
      <c r="U239" s="135"/>
      <c r="V239" s="135"/>
      <c r="W239" s="135"/>
      <c r="X239" s="135"/>
      <c r="Y239" s="135"/>
      <c r="Z239" s="125"/>
      <c r="AA239" s="125"/>
      <c r="AB239" s="125"/>
      <c r="AC239" s="125"/>
      <c r="AD239" s="125"/>
      <c r="AE239" s="125"/>
      <c r="AF239" s="125"/>
      <c r="AG239" s="125" t="s">
        <v>1462</v>
      </c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54" t="str">
        <f>C239</f>
        <v>Položka obsahuje cementový postřik podkladu tl. 3 mm, vápenocementové jádro tl. 15 mm a vápenný štuk tl. 2,5 mm.</v>
      </c>
      <c r="BB239" s="125"/>
      <c r="BC239" s="125"/>
      <c r="BD239" s="125"/>
      <c r="BE239" s="125"/>
      <c r="BF239" s="125"/>
      <c r="BG239" s="125"/>
      <c r="BH239" s="125"/>
    </row>
    <row r="240" spans="1:60" outlineLevel="3" x14ac:dyDescent="0.2">
      <c r="A240" s="132"/>
      <c r="B240" s="133"/>
      <c r="C240" s="271" t="s">
        <v>1885</v>
      </c>
      <c r="D240" s="272"/>
      <c r="E240" s="272"/>
      <c r="F240" s="272"/>
      <c r="G240" s="272"/>
      <c r="H240" s="135"/>
      <c r="I240" s="135"/>
      <c r="J240" s="135"/>
      <c r="K240" s="135"/>
      <c r="L240" s="135"/>
      <c r="M240" s="135"/>
      <c r="N240" s="134"/>
      <c r="O240" s="134"/>
      <c r="P240" s="134"/>
      <c r="Q240" s="134"/>
      <c r="R240" s="135"/>
      <c r="S240" s="135"/>
      <c r="T240" s="135"/>
      <c r="U240" s="135"/>
      <c r="V240" s="135"/>
      <c r="W240" s="135"/>
      <c r="X240" s="135"/>
      <c r="Y240" s="135"/>
      <c r="Z240" s="125"/>
      <c r="AA240" s="125"/>
      <c r="AB240" s="125"/>
      <c r="AC240" s="125"/>
      <c r="AD240" s="125"/>
      <c r="AE240" s="125"/>
      <c r="AF240" s="125"/>
      <c r="AG240" s="125" t="s">
        <v>1462</v>
      </c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</row>
    <row r="241" spans="1:60" ht="22.5" outlineLevel="2" x14ac:dyDescent="0.2">
      <c r="A241" s="132"/>
      <c r="B241" s="133"/>
      <c r="C241" s="170" t="s">
        <v>1886</v>
      </c>
      <c r="D241" s="168"/>
      <c r="E241" s="169">
        <v>55.8</v>
      </c>
      <c r="F241" s="135"/>
      <c r="G241" s="135"/>
      <c r="H241" s="135"/>
      <c r="I241" s="135"/>
      <c r="J241" s="135"/>
      <c r="K241" s="135"/>
      <c r="L241" s="135"/>
      <c r="M241" s="135"/>
      <c r="N241" s="134"/>
      <c r="O241" s="134"/>
      <c r="P241" s="134"/>
      <c r="Q241" s="134"/>
      <c r="R241" s="135"/>
      <c r="S241" s="135"/>
      <c r="T241" s="135"/>
      <c r="U241" s="135"/>
      <c r="V241" s="135"/>
      <c r="W241" s="135"/>
      <c r="X241" s="135"/>
      <c r="Y241" s="135"/>
      <c r="Z241" s="125"/>
      <c r="AA241" s="125"/>
      <c r="AB241" s="125"/>
      <c r="AC241" s="125"/>
      <c r="AD241" s="125"/>
      <c r="AE241" s="125"/>
      <c r="AF241" s="125"/>
      <c r="AG241" s="125" t="s">
        <v>1619</v>
      </c>
      <c r="AH241" s="125">
        <v>0</v>
      </c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</row>
    <row r="242" spans="1:60" outlineLevel="3" x14ac:dyDescent="0.2">
      <c r="A242" s="132"/>
      <c r="B242" s="133"/>
      <c r="C242" s="170" t="s">
        <v>1887</v>
      </c>
      <c r="D242" s="168"/>
      <c r="E242" s="169">
        <v>-3.19</v>
      </c>
      <c r="F242" s="135"/>
      <c r="G242" s="135"/>
      <c r="H242" s="135"/>
      <c r="I242" s="135"/>
      <c r="J242" s="135"/>
      <c r="K242" s="135"/>
      <c r="L242" s="135"/>
      <c r="M242" s="135"/>
      <c r="N242" s="134"/>
      <c r="O242" s="134"/>
      <c r="P242" s="134"/>
      <c r="Q242" s="134"/>
      <c r="R242" s="135"/>
      <c r="S242" s="135"/>
      <c r="T242" s="135"/>
      <c r="U242" s="135"/>
      <c r="V242" s="135"/>
      <c r="W242" s="135"/>
      <c r="X242" s="135"/>
      <c r="Y242" s="135"/>
      <c r="Z242" s="125"/>
      <c r="AA242" s="125"/>
      <c r="AB242" s="125"/>
      <c r="AC242" s="125"/>
      <c r="AD242" s="125"/>
      <c r="AE242" s="125"/>
      <c r="AF242" s="125"/>
      <c r="AG242" s="125" t="s">
        <v>1619</v>
      </c>
      <c r="AH242" s="125">
        <v>0</v>
      </c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</row>
    <row r="243" spans="1:60" ht="22.5" outlineLevel="3" x14ac:dyDescent="0.2">
      <c r="A243" s="132"/>
      <c r="B243" s="133"/>
      <c r="C243" s="170" t="s">
        <v>1888</v>
      </c>
      <c r="D243" s="168"/>
      <c r="E243" s="169">
        <v>153.86000000000001</v>
      </c>
      <c r="F243" s="135"/>
      <c r="G243" s="135"/>
      <c r="H243" s="135"/>
      <c r="I243" s="135"/>
      <c r="J243" s="135"/>
      <c r="K243" s="135"/>
      <c r="L243" s="135"/>
      <c r="M243" s="135"/>
      <c r="N243" s="134"/>
      <c r="O243" s="134"/>
      <c r="P243" s="134"/>
      <c r="Q243" s="134"/>
      <c r="R243" s="135"/>
      <c r="S243" s="135"/>
      <c r="T243" s="135"/>
      <c r="U243" s="135"/>
      <c r="V243" s="135"/>
      <c r="W243" s="135"/>
      <c r="X243" s="135"/>
      <c r="Y243" s="135"/>
      <c r="Z243" s="125"/>
      <c r="AA243" s="125"/>
      <c r="AB243" s="125"/>
      <c r="AC243" s="125"/>
      <c r="AD243" s="125"/>
      <c r="AE243" s="125"/>
      <c r="AF243" s="125"/>
      <c r="AG243" s="125" t="s">
        <v>1619</v>
      </c>
      <c r="AH243" s="125">
        <v>0</v>
      </c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</row>
    <row r="244" spans="1:60" outlineLevel="3" x14ac:dyDescent="0.2">
      <c r="A244" s="132"/>
      <c r="B244" s="133"/>
      <c r="C244" s="170" t="s">
        <v>1889</v>
      </c>
      <c r="D244" s="168"/>
      <c r="E244" s="169">
        <v>-14.81</v>
      </c>
      <c r="F244" s="135"/>
      <c r="G244" s="135"/>
      <c r="H244" s="135"/>
      <c r="I244" s="135"/>
      <c r="J244" s="135"/>
      <c r="K244" s="135"/>
      <c r="L244" s="135"/>
      <c r="M244" s="135"/>
      <c r="N244" s="134"/>
      <c r="O244" s="134"/>
      <c r="P244" s="134"/>
      <c r="Q244" s="134"/>
      <c r="R244" s="135"/>
      <c r="S244" s="135"/>
      <c r="T244" s="135"/>
      <c r="U244" s="135"/>
      <c r="V244" s="135"/>
      <c r="W244" s="135"/>
      <c r="X244" s="135"/>
      <c r="Y244" s="135"/>
      <c r="Z244" s="125"/>
      <c r="AA244" s="125"/>
      <c r="AB244" s="125"/>
      <c r="AC244" s="125"/>
      <c r="AD244" s="125"/>
      <c r="AE244" s="125"/>
      <c r="AF244" s="125"/>
      <c r="AG244" s="125" t="s">
        <v>1619</v>
      </c>
      <c r="AH244" s="125">
        <v>0</v>
      </c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</row>
    <row r="245" spans="1:60" ht="22.5" outlineLevel="1" x14ac:dyDescent="0.2">
      <c r="A245" s="147">
        <v>62</v>
      </c>
      <c r="B245" s="148" t="s">
        <v>1890</v>
      </c>
      <c r="C245" s="163" t="s">
        <v>1891</v>
      </c>
      <c r="D245" s="149" t="s">
        <v>1641</v>
      </c>
      <c r="E245" s="150">
        <v>38.491999999999997</v>
      </c>
      <c r="F245" s="151"/>
      <c r="G245" s="152">
        <f>ROUND(E245*F245,2)</f>
        <v>0</v>
      </c>
      <c r="H245" s="151">
        <v>77.7</v>
      </c>
      <c r="I245" s="152">
        <f>ROUND(E245*H245,2)</f>
        <v>2990.83</v>
      </c>
      <c r="J245" s="151">
        <v>196.8</v>
      </c>
      <c r="K245" s="152">
        <f>ROUND(E245*J245,2)</f>
        <v>7575.23</v>
      </c>
      <c r="L245" s="152">
        <v>21</v>
      </c>
      <c r="M245" s="152">
        <f>G245*(1+L245/100)</f>
        <v>0</v>
      </c>
      <c r="N245" s="150">
        <v>3.6700000000000001E-3</v>
      </c>
      <c r="O245" s="150">
        <f>ROUND(E245*N245,2)</f>
        <v>0.14000000000000001</v>
      </c>
      <c r="P245" s="150">
        <v>0</v>
      </c>
      <c r="Q245" s="150">
        <f>ROUND(E245*P245,2)</f>
        <v>0</v>
      </c>
      <c r="R245" s="152"/>
      <c r="S245" s="152" t="s">
        <v>1617</v>
      </c>
      <c r="T245" s="153" t="s">
        <v>1617</v>
      </c>
      <c r="U245" s="135">
        <v>0</v>
      </c>
      <c r="V245" s="135">
        <f>ROUND(E245*U245,2)</f>
        <v>0</v>
      </c>
      <c r="W245" s="135"/>
      <c r="X245" s="135" t="s">
        <v>1458</v>
      </c>
      <c r="Y245" s="135" t="s">
        <v>1459</v>
      </c>
      <c r="Z245" s="125"/>
      <c r="AA245" s="125"/>
      <c r="AB245" s="125"/>
      <c r="AC245" s="125"/>
      <c r="AD245" s="125"/>
      <c r="AE245" s="125"/>
      <c r="AF245" s="125"/>
      <c r="AG245" s="125" t="s">
        <v>1460</v>
      </c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</row>
    <row r="246" spans="1:60" ht="22.5" outlineLevel="2" x14ac:dyDescent="0.2">
      <c r="A246" s="132"/>
      <c r="B246" s="133"/>
      <c r="C246" s="170" t="s">
        <v>1892</v>
      </c>
      <c r="D246" s="168"/>
      <c r="E246" s="169">
        <v>21.86</v>
      </c>
      <c r="F246" s="135"/>
      <c r="G246" s="135"/>
      <c r="H246" s="135"/>
      <c r="I246" s="135"/>
      <c r="J246" s="135"/>
      <c r="K246" s="135"/>
      <c r="L246" s="135"/>
      <c r="M246" s="135"/>
      <c r="N246" s="134"/>
      <c r="O246" s="134"/>
      <c r="P246" s="134"/>
      <c r="Q246" s="134"/>
      <c r="R246" s="135"/>
      <c r="S246" s="135"/>
      <c r="T246" s="135"/>
      <c r="U246" s="135"/>
      <c r="V246" s="135"/>
      <c r="W246" s="135"/>
      <c r="X246" s="135"/>
      <c r="Y246" s="135"/>
      <c r="Z246" s="125"/>
      <c r="AA246" s="125"/>
      <c r="AB246" s="125"/>
      <c r="AC246" s="125"/>
      <c r="AD246" s="125"/>
      <c r="AE246" s="125"/>
      <c r="AF246" s="125"/>
      <c r="AG246" s="125" t="s">
        <v>1619</v>
      </c>
      <c r="AH246" s="125">
        <v>0</v>
      </c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</row>
    <row r="247" spans="1:60" outlineLevel="3" x14ac:dyDescent="0.2">
      <c r="A247" s="132"/>
      <c r="B247" s="133"/>
      <c r="C247" s="170" t="s">
        <v>1893</v>
      </c>
      <c r="D247" s="168"/>
      <c r="E247" s="169">
        <v>16.64</v>
      </c>
      <c r="F247" s="135"/>
      <c r="G247" s="135"/>
      <c r="H247" s="135"/>
      <c r="I247" s="135"/>
      <c r="J247" s="135"/>
      <c r="K247" s="135"/>
      <c r="L247" s="135"/>
      <c r="M247" s="135"/>
      <c r="N247" s="134"/>
      <c r="O247" s="134"/>
      <c r="P247" s="134"/>
      <c r="Q247" s="134"/>
      <c r="R247" s="135"/>
      <c r="S247" s="135"/>
      <c r="T247" s="135"/>
      <c r="U247" s="135"/>
      <c r="V247" s="135"/>
      <c r="W247" s="135"/>
      <c r="X247" s="135"/>
      <c r="Y247" s="135"/>
      <c r="Z247" s="125"/>
      <c r="AA247" s="125"/>
      <c r="AB247" s="125"/>
      <c r="AC247" s="125"/>
      <c r="AD247" s="125"/>
      <c r="AE247" s="125"/>
      <c r="AF247" s="125"/>
      <c r="AG247" s="125" t="s">
        <v>1619</v>
      </c>
      <c r="AH247" s="125">
        <v>0</v>
      </c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</row>
    <row r="248" spans="1:60" x14ac:dyDescent="0.2">
      <c r="A248" s="140" t="s">
        <v>1451</v>
      </c>
      <c r="B248" s="141" t="s">
        <v>1311</v>
      </c>
      <c r="C248" s="162" t="s">
        <v>1312</v>
      </c>
      <c r="D248" s="142"/>
      <c r="E248" s="143"/>
      <c r="F248" s="144"/>
      <c r="G248" s="144">
        <f>SUMIF(AG249:AG346,"&lt;&gt;NOR",G249:G346)</f>
        <v>0</v>
      </c>
      <c r="H248" s="144"/>
      <c r="I248" s="144">
        <f>SUM(I249:I346)</f>
        <v>143731.1</v>
      </c>
      <c r="J248" s="144"/>
      <c r="K248" s="144">
        <f>SUM(K249:K346)</f>
        <v>126453.66000000002</v>
      </c>
      <c r="L248" s="144"/>
      <c r="M248" s="144">
        <f>SUM(M249:M346)</f>
        <v>0</v>
      </c>
      <c r="N248" s="143"/>
      <c r="O248" s="143">
        <f>SUM(O249:O346)</f>
        <v>8.67</v>
      </c>
      <c r="P248" s="143"/>
      <c r="Q248" s="143">
        <f>SUM(Q249:Q346)</f>
        <v>0</v>
      </c>
      <c r="R248" s="144"/>
      <c r="S248" s="144"/>
      <c r="T248" s="145"/>
      <c r="U248" s="139"/>
      <c r="V248" s="139">
        <f>SUM(V249:V346)</f>
        <v>0</v>
      </c>
      <c r="W248" s="139"/>
      <c r="X248" s="139"/>
      <c r="Y248" s="139"/>
      <c r="AG248" t="s">
        <v>1452</v>
      </c>
    </row>
    <row r="249" spans="1:60" outlineLevel="1" x14ac:dyDescent="0.2">
      <c r="A249" s="147">
        <v>63</v>
      </c>
      <c r="B249" s="148" t="s">
        <v>1894</v>
      </c>
      <c r="C249" s="163" t="s">
        <v>1895</v>
      </c>
      <c r="D249" s="149" t="s">
        <v>1641</v>
      </c>
      <c r="E249" s="150">
        <v>106.2925</v>
      </c>
      <c r="F249" s="151"/>
      <c r="G249" s="152">
        <f>ROUND(E249*F249,2)</f>
        <v>0</v>
      </c>
      <c r="H249" s="151">
        <v>28.66</v>
      </c>
      <c r="I249" s="152">
        <f>ROUND(E249*H249,2)</f>
        <v>3046.34</v>
      </c>
      <c r="J249" s="151">
        <v>142.84</v>
      </c>
      <c r="K249" s="152">
        <f>ROUND(E249*J249,2)</f>
        <v>15182.82</v>
      </c>
      <c r="L249" s="152">
        <v>21</v>
      </c>
      <c r="M249" s="152">
        <f>G249*(1+L249/100)</f>
        <v>0</v>
      </c>
      <c r="N249" s="150">
        <v>3.7799999999999999E-3</v>
      </c>
      <c r="O249" s="150">
        <f>ROUND(E249*N249,2)</f>
        <v>0.4</v>
      </c>
      <c r="P249" s="150">
        <v>0</v>
      </c>
      <c r="Q249" s="150">
        <f>ROUND(E249*P249,2)</f>
        <v>0</v>
      </c>
      <c r="R249" s="152"/>
      <c r="S249" s="152" t="s">
        <v>1617</v>
      </c>
      <c r="T249" s="153" t="s">
        <v>1617</v>
      </c>
      <c r="U249" s="135">
        <v>0</v>
      </c>
      <c r="V249" s="135">
        <f>ROUND(E249*U249,2)</f>
        <v>0</v>
      </c>
      <c r="W249" s="135"/>
      <c r="X249" s="135" t="s">
        <v>1458</v>
      </c>
      <c r="Y249" s="135" t="s">
        <v>1459</v>
      </c>
      <c r="Z249" s="125"/>
      <c r="AA249" s="125"/>
      <c r="AB249" s="125"/>
      <c r="AC249" s="125"/>
      <c r="AD249" s="125"/>
      <c r="AE249" s="125"/>
      <c r="AF249" s="125"/>
      <c r="AG249" s="125" t="s">
        <v>1460</v>
      </c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</row>
    <row r="250" spans="1:60" ht="22.5" outlineLevel="2" x14ac:dyDescent="0.2">
      <c r="A250" s="132"/>
      <c r="B250" s="133"/>
      <c r="C250" s="170" t="s">
        <v>1896</v>
      </c>
      <c r="D250" s="168"/>
      <c r="E250" s="169"/>
      <c r="F250" s="135"/>
      <c r="G250" s="135"/>
      <c r="H250" s="135"/>
      <c r="I250" s="135"/>
      <c r="J250" s="135"/>
      <c r="K250" s="135"/>
      <c r="L250" s="135"/>
      <c r="M250" s="135"/>
      <c r="N250" s="134"/>
      <c r="O250" s="134"/>
      <c r="P250" s="134"/>
      <c r="Q250" s="134"/>
      <c r="R250" s="135"/>
      <c r="S250" s="135"/>
      <c r="T250" s="135"/>
      <c r="U250" s="135"/>
      <c r="V250" s="135"/>
      <c r="W250" s="135"/>
      <c r="X250" s="135"/>
      <c r="Y250" s="135"/>
      <c r="Z250" s="125"/>
      <c r="AA250" s="125"/>
      <c r="AB250" s="125"/>
      <c r="AC250" s="125"/>
      <c r="AD250" s="125"/>
      <c r="AE250" s="125"/>
      <c r="AF250" s="125"/>
      <c r="AG250" s="125" t="s">
        <v>1619</v>
      </c>
      <c r="AH250" s="125">
        <v>0</v>
      </c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</row>
    <row r="251" spans="1:60" outlineLevel="3" x14ac:dyDescent="0.2">
      <c r="A251" s="132"/>
      <c r="B251" s="133"/>
      <c r="C251" s="170" t="s">
        <v>1897</v>
      </c>
      <c r="D251" s="168"/>
      <c r="E251" s="169">
        <v>41.41</v>
      </c>
      <c r="F251" s="135"/>
      <c r="G251" s="135"/>
      <c r="H251" s="135"/>
      <c r="I251" s="135"/>
      <c r="J251" s="135"/>
      <c r="K251" s="135"/>
      <c r="L251" s="135"/>
      <c r="M251" s="135"/>
      <c r="N251" s="134"/>
      <c r="O251" s="134"/>
      <c r="P251" s="134"/>
      <c r="Q251" s="134"/>
      <c r="R251" s="135"/>
      <c r="S251" s="135"/>
      <c r="T251" s="135"/>
      <c r="U251" s="135"/>
      <c r="V251" s="135"/>
      <c r="W251" s="135"/>
      <c r="X251" s="135"/>
      <c r="Y251" s="135"/>
      <c r="Z251" s="125"/>
      <c r="AA251" s="125"/>
      <c r="AB251" s="125"/>
      <c r="AC251" s="125"/>
      <c r="AD251" s="125"/>
      <c r="AE251" s="125"/>
      <c r="AF251" s="125"/>
      <c r="AG251" s="125" t="s">
        <v>1619</v>
      </c>
      <c r="AH251" s="125">
        <v>0</v>
      </c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</row>
    <row r="252" spans="1:60" ht="22.5" outlineLevel="3" x14ac:dyDescent="0.2">
      <c r="A252" s="132"/>
      <c r="B252" s="133"/>
      <c r="C252" s="170" t="s">
        <v>1898</v>
      </c>
      <c r="D252" s="168"/>
      <c r="E252" s="169">
        <v>27.68</v>
      </c>
      <c r="F252" s="135"/>
      <c r="G252" s="135"/>
      <c r="H252" s="135"/>
      <c r="I252" s="135"/>
      <c r="J252" s="135"/>
      <c r="K252" s="135"/>
      <c r="L252" s="135"/>
      <c r="M252" s="135"/>
      <c r="N252" s="134"/>
      <c r="O252" s="134"/>
      <c r="P252" s="134"/>
      <c r="Q252" s="134"/>
      <c r="R252" s="135"/>
      <c r="S252" s="135"/>
      <c r="T252" s="135"/>
      <c r="U252" s="135"/>
      <c r="V252" s="135"/>
      <c r="W252" s="135"/>
      <c r="X252" s="135"/>
      <c r="Y252" s="135"/>
      <c r="Z252" s="125"/>
      <c r="AA252" s="125"/>
      <c r="AB252" s="125"/>
      <c r="AC252" s="125"/>
      <c r="AD252" s="125"/>
      <c r="AE252" s="125"/>
      <c r="AF252" s="125"/>
      <c r="AG252" s="125" t="s">
        <v>1619</v>
      </c>
      <c r="AH252" s="125">
        <v>0</v>
      </c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</row>
    <row r="253" spans="1:60" outlineLevel="3" x14ac:dyDescent="0.2">
      <c r="A253" s="132"/>
      <c r="B253" s="133"/>
      <c r="C253" s="170" t="s">
        <v>1899</v>
      </c>
      <c r="D253" s="168"/>
      <c r="E253" s="169">
        <v>25.63</v>
      </c>
      <c r="F253" s="135"/>
      <c r="G253" s="135"/>
      <c r="H253" s="135"/>
      <c r="I253" s="135"/>
      <c r="J253" s="135"/>
      <c r="K253" s="135"/>
      <c r="L253" s="135"/>
      <c r="M253" s="135"/>
      <c r="N253" s="134"/>
      <c r="O253" s="134"/>
      <c r="P253" s="134"/>
      <c r="Q253" s="134"/>
      <c r="R253" s="135"/>
      <c r="S253" s="135"/>
      <c r="T253" s="135"/>
      <c r="U253" s="135"/>
      <c r="V253" s="135"/>
      <c r="W253" s="135"/>
      <c r="X253" s="135"/>
      <c r="Y253" s="135"/>
      <c r="Z253" s="125"/>
      <c r="AA253" s="125"/>
      <c r="AB253" s="125"/>
      <c r="AC253" s="125"/>
      <c r="AD253" s="125"/>
      <c r="AE253" s="125"/>
      <c r="AF253" s="125"/>
      <c r="AG253" s="125" t="s">
        <v>1619</v>
      </c>
      <c r="AH253" s="125">
        <v>0</v>
      </c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</row>
    <row r="254" spans="1:60" ht="22.5" outlineLevel="3" x14ac:dyDescent="0.2">
      <c r="A254" s="132"/>
      <c r="B254" s="133"/>
      <c r="C254" s="170" t="s">
        <v>1900</v>
      </c>
      <c r="D254" s="168"/>
      <c r="E254" s="169">
        <v>55.54</v>
      </c>
      <c r="F254" s="135"/>
      <c r="G254" s="135"/>
      <c r="H254" s="135"/>
      <c r="I254" s="135"/>
      <c r="J254" s="135"/>
      <c r="K254" s="135"/>
      <c r="L254" s="135"/>
      <c r="M254" s="135"/>
      <c r="N254" s="134"/>
      <c r="O254" s="134"/>
      <c r="P254" s="134"/>
      <c r="Q254" s="134"/>
      <c r="R254" s="135"/>
      <c r="S254" s="135"/>
      <c r="T254" s="135"/>
      <c r="U254" s="135"/>
      <c r="V254" s="135"/>
      <c r="W254" s="135"/>
      <c r="X254" s="135"/>
      <c r="Y254" s="135"/>
      <c r="Z254" s="125"/>
      <c r="AA254" s="125"/>
      <c r="AB254" s="125"/>
      <c r="AC254" s="125"/>
      <c r="AD254" s="125"/>
      <c r="AE254" s="125"/>
      <c r="AF254" s="125"/>
      <c r="AG254" s="125" t="s">
        <v>1619</v>
      </c>
      <c r="AH254" s="125">
        <v>0</v>
      </c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</row>
    <row r="255" spans="1:60" outlineLevel="3" x14ac:dyDescent="0.2">
      <c r="A255" s="132"/>
      <c r="B255" s="133"/>
      <c r="C255" s="170" t="s">
        <v>1901</v>
      </c>
      <c r="D255" s="168"/>
      <c r="E255" s="169">
        <v>5.47</v>
      </c>
      <c r="F255" s="135"/>
      <c r="G255" s="135"/>
      <c r="H255" s="135"/>
      <c r="I255" s="135"/>
      <c r="J255" s="135"/>
      <c r="K255" s="135"/>
      <c r="L255" s="135"/>
      <c r="M255" s="135"/>
      <c r="N255" s="134"/>
      <c r="O255" s="134"/>
      <c r="P255" s="134"/>
      <c r="Q255" s="134"/>
      <c r="R255" s="135"/>
      <c r="S255" s="135"/>
      <c r="T255" s="135"/>
      <c r="U255" s="135"/>
      <c r="V255" s="135"/>
      <c r="W255" s="135"/>
      <c r="X255" s="135"/>
      <c r="Y255" s="135"/>
      <c r="Z255" s="125"/>
      <c r="AA255" s="125"/>
      <c r="AB255" s="125"/>
      <c r="AC255" s="125"/>
      <c r="AD255" s="125"/>
      <c r="AE255" s="125"/>
      <c r="AF255" s="125"/>
      <c r="AG255" s="125" t="s">
        <v>1619</v>
      </c>
      <c r="AH255" s="125">
        <v>0</v>
      </c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</row>
    <row r="256" spans="1:60" ht="22.5" outlineLevel="3" x14ac:dyDescent="0.2">
      <c r="A256" s="132"/>
      <c r="B256" s="133"/>
      <c r="C256" s="170" t="s">
        <v>1902</v>
      </c>
      <c r="D256" s="168"/>
      <c r="E256" s="169">
        <v>12.13</v>
      </c>
      <c r="F256" s="135"/>
      <c r="G256" s="135"/>
      <c r="H256" s="135"/>
      <c r="I256" s="135"/>
      <c r="J256" s="135"/>
      <c r="K256" s="135"/>
      <c r="L256" s="135"/>
      <c r="M256" s="135"/>
      <c r="N256" s="134"/>
      <c r="O256" s="134"/>
      <c r="P256" s="134"/>
      <c r="Q256" s="134"/>
      <c r="R256" s="135"/>
      <c r="S256" s="135"/>
      <c r="T256" s="135"/>
      <c r="U256" s="135"/>
      <c r="V256" s="135"/>
      <c r="W256" s="135"/>
      <c r="X256" s="135"/>
      <c r="Y256" s="135"/>
      <c r="Z256" s="125"/>
      <c r="AA256" s="125"/>
      <c r="AB256" s="125"/>
      <c r="AC256" s="125"/>
      <c r="AD256" s="125"/>
      <c r="AE256" s="125"/>
      <c r="AF256" s="125"/>
      <c r="AG256" s="125" t="s">
        <v>1619</v>
      </c>
      <c r="AH256" s="125">
        <v>0</v>
      </c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</row>
    <row r="257" spans="1:60" outlineLevel="3" x14ac:dyDescent="0.2">
      <c r="A257" s="132"/>
      <c r="B257" s="133"/>
      <c r="C257" s="170" t="s">
        <v>1903</v>
      </c>
      <c r="D257" s="168"/>
      <c r="E257" s="169">
        <v>10.97</v>
      </c>
      <c r="F257" s="135"/>
      <c r="G257" s="135"/>
      <c r="H257" s="135"/>
      <c r="I257" s="135"/>
      <c r="J257" s="135"/>
      <c r="K257" s="135"/>
      <c r="L257" s="135"/>
      <c r="M257" s="135"/>
      <c r="N257" s="134"/>
      <c r="O257" s="134"/>
      <c r="P257" s="134"/>
      <c r="Q257" s="134"/>
      <c r="R257" s="135"/>
      <c r="S257" s="135"/>
      <c r="T257" s="135"/>
      <c r="U257" s="135"/>
      <c r="V257" s="135"/>
      <c r="W257" s="135"/>
      <c r="X257" s="135"/>
      <c r="Y257" s="135"/>
      <c r="Z257" s="125"/>
      <c r="AA257" s="125"/>
      <c r="AB257" s="125"/>
      <c r="AC257" s="125"/>
      <c r="AD257" s="125"/>
      <c r="AE257" s="125"/>
      <c r="AF257" s="125"/>
      <c r="AG257" s="125" t="s">
        <v>1619</v>
      </c>
      <c r="AH257" s="125">
        <v>0</v>
      </c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</row>
    <row r="258" spans="1:60" outlineLevel="3" x14ac:dyDescent="0.2">
      <c r="A258" s="132"/>
      <c r="B258" s="133"/>
      <c r="C258" s="170" t="s">
        <v>1904</v>
      </c>
      <c r="D258" s="168"/>
      <c r="E258" s="169">
        <v>1.24</v>
      </c>
      <c r="F258" s="135"/>
      <c r="G258" s="135"/>
      <c r="H258" s="135"/>
      <c r="I258" s="135"/>
      <c r="J258" s="135"/>
      <c r="K258" s="135"/>
      <c r="L258" s="135"/>
      <c r="M258" s="135"/>
      <c r="N258" s="134"/>
      <c r="O258" s="134"/>
      <c r="P258" s="134"/>
      <c r="Q258" s="134"/>
      <c r="R258" s="135"/>
      <c r="S258" s="135"/>
      <c r="T258" s="135"/>
      <c r="U258" s="135"/>
      <c r="V258" s="135"/>
      <c r="W258" s="135"/>
      <c r="X258" s="135"/>
      <c r="Y258" s="135"/>
      <c r="Z258" s="125"/>
      <c r="AA258" s="125"/>
      <c r="AB258" s="125"/>
      <c r="AC258" s="125"/>
      <c r="AD258" s="125"/>
      <c r="AE258" s="125"/>
      <c r="AF258" s="125"/>
      <c r="AG258" s="125" t="s">
        <v>1619</v>
      </c>
      <c r="AH258" s="125">
        <v>0</v>
      </c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</row>
    <row r="259" spans="1:60" outlineLevel="3" x14ac:dyDescent="0.2">
      <c r="A259" s="132"/>
      <c r="B259" s="133"/>
      <c r="C259" s="170" t="s">
        <v>1905</v>
      </c>
      <c r="D259" s="168"/>
      <c r="E259" s="169"/>
      <c r="F259" s="135"/>
      <c r="G259" s="135"/>
      <c r="H259" s="135"/>
      <c r="I259" s="135"/>
      <c r="J259" s="135"/>
      <c r="K259" s="135"/>
      <c r="L259" s="135"/>
      <c r="M259" s="135"/>
      <c r="N259" s="134"/>
      <c r="O259" s="134"/>
      <c r="P259" s="134"/>
      <c r="Q259" s="134"/>
      <c r="R259" s="135"/>
      <c r="S259" s="135"/>
      <c r="T259" s="135"/>
      <c r="U259" s="135"/>
      <c r="V259" s="135"/>
      <c r="W259" s="135"/>
      <c r="X259" s="135"/>
      <c r="Y259" s="135"/>
      <c r="Z259" s="125"/>
      <c r="AA259" s="125"/>
      <c r="AB259" s="125"/>
      <c r="AC259" s="125"/>
      <c r="AD259" s="125"/>
      <c r="AE259" s="125"/>
      <c r="AF259" s="125"/>
      <c r="AG259" s="125" t="s">
        <v>1619</v>
      </c>
      <c r="AH259" s="125">
        <v>0</v>
      </c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</row>
    <row r="260" spans="1:60" outlineLevel="3" x14ac:dyDescent="0.2">
      <c r="A260" s="132"/>
      <c r="B260" s="133"/>
      <c r="C260" s="170" t="s">
        <v>1906</v>
      </c>
      <c r="D260" s="168"/>
      <c r="E260" s="169">
        <v>-3.4</v>
      </c>
      <c r="F260" s="135"/>
      <c r="G260" s="135"/>
      <c r="H260" s="135"/>
      <c r="I260" s="135"/>
      <c r="J260" s="135"/>
      <c r="K260" s="135"/>
      <c r="L260" s="135"/>
      <c r="M260" s="135"/>
      <c r="N260" s="134"/>
      <c r="O260" s="134"/>
      <c r="P260" s="134"/>
      <c r="Q260" s="134"/>
      <c r="R260" s="135"/>
      <c r="S260" s="135"/>
      <c r="T260" s="135"/>
      <c r="U260" s="135"/>
      <c r="V260" s="135"/>
      <c r="W260" s="135"/>
      <c r="X260" s="135"/>
      <c r="Y260" s="135"/>
      <c r="Z260" s="125"/>
      <c r="AA260" s="125"/>
      <c r="AB260" s="125"/>
      <c r="AC260" s="125"/>
      <c r="AD260" s="125"/>
      <c r="AE260" s="125"/>
      <c r="AF260" s="125"/>
      <c r="AG260" s="125" t="s">
        <v>1619</v>
      </c>
      <c r="AH260" s="125">
        <v>0</v>
      </c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</row>
    <row r="261" spans="1:60" ht="22.5" outlineLevel="3" x14ac:dyDescent="0.2">
      <c r="A261" s="132"/>
      <c r="B261" s="133"/>
      <c r="C261" s="170" t="s">
        <v>1907</v>
      </c>
      <c r="D261" s="168"/>
      <c r="E261" s="169">
        <v>-27.68</v>
      </c>
      <c r="F261" s="135"/>
      <c r="G261" s="135"/>
      <c r="H261" s="135"/>
      <c r="I261" s="135"/>
      <c r="J261" s="135"/>
      <c r="K261" s="135"/>
      <c r="L261" s="135"/>
      <c r="M261" s="135"/>
      <c r="N261" s="134"/>
      <c r="O261" s="134"/>
      <c r="P261" s="134"/>
      <c r="Q261" s="134"/>
      <c r="R261" s="135"/>
      <c r="S261" s="135"/>
      <c r="T261" s="135"/>
      <c r="U261" s="135"/>
      <c r="V261" s="135"/>
      <c r="W261" s="135"/>
      <c r="X261" s="135"/>
      <c r="Y261" s="135"/>
      <c r="Z261" s="125"/>
      <c r="AA261" s="125"/>
      <c r="AB261" s="125"/>
      <c r="AC261" s="125"/>
      <c r="AD261" s="125"/>
      <c r="AE261" s="125"/>
      <c r="AF261" s="125"/>
      <c r="AG261" s="125" t="s">
        <v>1619</v>
      </c>
      <c r="AH261" s="125">
        <v>0</v>
      </c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</row>
    <row r="262" spans="1:60" outlineLevel="3" x14ac:dyDescent="0.2">
      <c r="A262" s="132"/>
      <c r="B262" s="133"/>
      <c r="C262" s="170" t="s">
        <v>1908</v>
      </c>
      <c r="D262" s="168"/>
      <c r="E262" s="169">
        <v>-19.54</v>
      </c>
      <c r="F262" s="135"/>
      <c r="G262" s="135"/>
      <c r="H262" s="135"/>
      <c r="I262" s="135"/>
      <c r="J262" s="135"/>
      <c r="K262" s="135"/>
      <c r="L262" s="135"/>
      <c r="M262" s="135"/>
      <c r="N262" s="134"/>
      <c r="O262" s="134"/>
      <c r="P262" s="134"/>
      <c r="Q262" s="134"/>
      <c r="R262" s="135"/>
      <c r="S262" s="135"/>
      <c r="T262" s="135"/>
      <c r="U262" s="135"/>
      <c r="V262" s="135"/>
      <c r="W262" s="135"/>
      <c r="X262" s="135"/>
      <c r="Y262" s="135"/>
      <c r="Z262" s="125"/>
      <c r="AA262" s="125"/>
      <c r="AB262" s="125"/>
      <c r="AC262" s="125"/>
      <c r="AD262" s="125"/>
      <c r="AE262" s="125"/>
      <c r="AF262" s="125"/>
      <c r="AG262" s="125" t="s">
        <v>1619</v>
      </c>
      <c r="AH262" s="125">
        <v>0</v>
      </c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</row>
    <row r="263" spans="1:60" outlineLevel="3" x14ac:dyDescent="0.2">
      <c r="A263" s="132"/>
      <c r="B263" s="133"/>
      <c r="C263" s="170" t="s">
        <v>1909</v>
      </c>
      <c r="D263" s="168"/>
      <c r="E263" s="169">
        <v>-2.13</v>
      </c>
      <c r="F263" s="135"/>
      <c r="G263" s="135"/>
      <c r="H263" s="135"/>
      <c r="I263" s="135"/>
      <c r="J263" s="135"/>
      <c r="K263" s="135"/>
      <c r="L263" s="135"/>
      <c r="M263" s="135"/>
      <c r="N263" s="134"/>
      <c r="O263" s="134"/>
      <c r="P263" s="134"/>
      <c r="Q263" s="134"/>
      <c r="R263" s="135"/>
      <c r="S263" s="135"/>
      <c r="T263" s="135"/>
      <c r="U263" s="135"/>
      <c r="V263" s="135"/>
      <c r="W263" s="135"/>
      <c r="X263" s="135"/>
      <c r="Y263" s="135"/>
      <c r="Z263" s="125"/>
      <c r="AA263" s="125"/>
      <c r="AB263" s="125"/>
      <c r="AC263" s="125"/>
      <c r="AD263" s="125"/>
      <c r="AE263" s="125"/>
      <c r="AF263" s="125"/>
      <c r="AG263" s="125" t="s">
        <v>1619</v>
      </c>
      <c r="AH263" s="125">
        <v>0</v>
      </c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</row>
    <row r="264" spans="1:60" ht="22.5" outlineLevel="3" x14ac:dyDescent="0.2">
      <c r="A264" s="132"/>
      <c r="B264" s="133"/>
      <c r="C264" s="170" t="s">
        <v>1910</v>
      </c>
      <c r="D264" s="168"/>
      <c r="E264" s="169">
        <v>-12.13</v>
      </c>
      <c r="F264" s="135"/>
      <c r="G264" s="135"/>
      <c r="H264" s="135"/>
      <c r="I264" s="135"/>
      <c r="J264" s="135"/>
      <c r="K264" s="135"/>
      <c r="L264" s="135"/>
      <c r="M264" s="135"/>
      <c r="N264" s="134"/>
      <c r="O264" s="134"/>
      <c r="P264" s="134"/>
      <c r="Q264" s="134"/>
      <c r="R264" s="135"/>
      <c r="S264" s="135"/>
      <c r="T264" s="135"/>
      <c r="U264" s="135"/>
      <c r="V264" s="135"/>
      <c r="W264" s="135"/>
      <c r="X264" s="135"/>
      <c r="Y264" s="135"/>
      <c r="Z264" s="125"/>
      <c r="AA264" s="125"/>
      <c r="AB264" s="125"/>
      <c r="AC264" s="125"/>
      <c r="AD264" s="125"/>
      <c r="AE264" s="125"/>
      <c r="AF264" s="125"/>
      <c r="AG264" s="125" t="s">
        <v>1619</v>
      </c>
      <c r="AH264" s="125">
        <v>0</v>
      </c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</row>
    <row r="265" spans="1:60" outlineLevel="3" x14ac:dyDescent="0.2">
      <c r="A265" s="132"/>
      <c r="B265" s="133"/>
      <c r="C265" s="170" t="s">
        <v>1911</v>
      </c>
      <c r="D265" s="168"/>
      <c r="E265" s="169">
        <v>-8.89</v>
      </c>
      <c r="F265" s="135"/>
      <c r="G265" s="135"/>
      <c r="H265" s="135"/>
      <c r="I265" s="135"/>
      <c r="J265" s="135"/>
      <c r="K265" s="135"/>
      <c r="L265" s="135"/>
      <c r="M265" s="135"/>
      <c r="N265" s="134"/>
      <c r="O265" s="134"/>
      <c r="P265" s="134"/>
      <c r="Q265" s="134"/>
      <c r="R265" s="135"/>
      <c r="S265" s="135"/>
      <c r="T265" s="135"/>
      <c r="U265" s="135"/>
      <c r="V265" s="135"/>
      <c r="W265" s="135"/>
      <c r="X265" s="135"/>
      <c r="Y265" s="135"/>
      <c r="Z265" s="125"/>
      <c r="AA265" s="125"/>
      <c r="AB265" s="125"/>
      <c r="AC265" s="125"/>
      <c r="AD265" s="125"/>
      <c r="AE265" s="125"/>
      <c r="AF265" s="125"/>
      <c r="AG265" s="125" t="s">
        <v>1619</v>
      </c>
      <c r="AH265" s="125">
        <v>0</v>
      </c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</row>
    <row r="266" spans="1:60" ht="22.5" outlineLevel="1" x14ac:dyDescent="0.2">
      <c r="A266" s="147">
        <v>64</v>
      </c>
      <c r="B266" s="148" t="s">
        <v>1912</v>
      </c>
      <c r="C266" s="163" t="s">
        <v>1913</v>
      </c>
      <c r="D266" s="149" t="s">
        <v>1641</v>
      </c>
      <c r="E266" s="150">
        <v>124.4725</v>
      </c>
      <c r="F266" s="151"/>
      <c r="G266" s="152">
        <f>ROUND(E266*F266,2)</f>
        <v>0</v>
      </c>
      <c r="H266" s="151">
        <v>249.74</v>
      </c>
      <c r="I266" s="152">
        <f>ROUND(E266*H266,2)</f>
        <v>31085.759999999998</v>
      </c>
      <c r="J266" s="151">
        <v>124.76</v>
      </c>
      <c r="K266" s="152">
        <f>ROUND(E266*J266,2)</f>
        <v>15529.19</v>
      </c>
      <c r="L266" s="152">
        <v>21</v>
      </c>
      <c r="M266" s="152">
        <f>G266*(1+L266/100)</f>
        <v>0</v>
      </c>
      <c r="N266" s="150">
        <v>3.0500000000000002E-3</v>
      </c>
      <c r="O266" s="150">
        <f>ROUND(E266*N266,2)</f>
        <v>0.38</v>
      </c>
      <c r="P266" s="150">
        <v>0</v>
      </c>
      <c r="Q266" s="150">
        <f>ROUND(E266*P266,2)</f>
        <v>0</v>
      </c>
      <c r="R266" s="152"/>
      <c r="S266" s="152" t="s">
        <v>1617</v>
      </c>
      <c r="T266" s="153" t="s">
        <v>1617</v>
      </c>
      <c r="U266" s="135">
        <v>0</v>
      </c>
      <c r="V266" s="135">
        <f>ROUND(E266*U266,2)</f>
        <v>0</v>
      </c>
      <c r="W266" s="135"/>
      <c r="X266" s="135" t="s">
        <v>1458</v>
      </c>
      <c r="Y266" s="135" t="s">
        <v>1459</v>
      </c>
      <c r="Z266" s="125"/>
      <c r="AA266" s="125"/>
      <c r="AB266" s="125"/>
      <c r="AC266" s="125"/>
      <c r="AD266" s="125"/>
      <c r="AE266" s="125"/>
      <c r="AF266" s="125"/>
      <c r="AG266" s="125" t="s">
        <v>1460</v>
      </c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</row>
    <row r="267" spans="1:60" ht="22.5" outlineLevel="2" x14ac:dyDescent="0.2">
      <c r="A267" s="132"/>
      <c r="B267" s="133"/>
      <c r="C267" s="170" t="s">
        <v>1914</v>
      </c>
      <c r="D267" s="168"/>
      <c r="E267" s="169"/>
      <c r="F267" s="135"/>
      <c r="G267" s="135"/>
      <c r="H267" s="135"/>
      <c r="I267" s="135"/>
      <c r="J267" s="135"/>
      <c r="K267" s="135"/>
      <c r="L267" s="135"/>
      <c r="M267" s="135"/>
      <c r="N267" s="134"/>
      <c r="O267" s="134"/>
      <c r="P267" s="134"/>
      <c r="Q267" s="134"/>
      <c r="R267" s="135"/>
      <c r="S267" s="135"/>
      <c r="T267" s="135"/>
      <c r="U267" s="135"/>
      <c r="V267" s="135"/>
      <c r="W267" s="135"/>
      <c r="X267" s="135"/>
      <c r="Y267" s="135"/>
      <c r="Z267" s="125"/>
      <c r="AA267" s="125"/>
      <c r="AB267" s="125"/>
      <c r="AC267" s="125"/>
      <c r="AD267" s="125"/>
      <c r="AE267" s="125"/>
      <c r="AF267" s="125"/>
      <c r="AG267" s="125" t="s">
        <v>1619</v>
      </c>
      <c r="AH267" s="125">
        <v>0</v>
      </c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</row>
    <row r="268" spans="1:60" outlineLevel="3" x14ac:dyDescent="0.2">
      <c r="A268" s="132"/>
      <c r="B268" s="133"/>
      <c r="C268" s="170" t="s">
        <v>1897</v>
      </c>
      <c r="D268" s="168"/>
      <c r="E268" s="169">
        <v>41.41</v>
      </c>
      <c r="F268" s="135"/>
      <c r="G268" s="135"/>
      <c r="H268" s="135"/>
      <c r="I268" s="135"/>
      <c r="J268" s="135"/>
      <c r="K268" s="135"/>
      <c r="L268" s="135"/>
      <c r="M268" s="135"/>
      <c r="N268" s="134"/>
      <c r="O268" s="134"/>
      <c r="P268" s="134"/>
      <c r="Q268" s="134"/>
      <c r="R268" s="135"/>
      <c r="S268" s="135"/>
      <c r="T268" s="135"/>
      <c r="U268" s="135"/>
      <c r="V268" s="135"/>
      <c r="W268" s="135"/>
      <c r="X268" s="135"/>
      <c r="Y268" s="135"/>
      <c r="Z268" s="125"/>
      <c r="AA268" s="125"/>
      <c r="AB268" s="125"/>
      <c r="AC268" s="125"/>
      <c r="AD268" s="125"/>
      <c r="AE268" s="125"/>
      <c r="AF268" s="125"/>
      <c r="AG268" s="125" t="s">
        <v>1619</v>
      </c>
      <c r="AH268" s="125">
        <v>0</v>
      </c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</row>
    <row r="269" spans="1:60" ht="22.5" outlineLevel="3" x14ac:dyDescent="0.2">
      <c r="A269" s="132"/>
      <c r="B269" s="133"/>
      <c r="C269" s="170" t="s">
        <v>1898</v>
      </c>
      <c r="D269" s="168"/>
      <c r="E269" s="169">
        <v>27.68</v>
      </c>
      <c r="F269" s="135"/>
      <c r="G269" s="135"/>
      <c r="H269" s="135"/>
      <c r="I269" s="135"/>
      <c r="J269" s="135"/>
      <c r="K269" s="135"/>
      <c r="L269" s="135"/>
      <c r="M269" s="135"/>
      <c r="N269" s="134"/>
      <c r="O269" s="134"/>
      <c r="P269" s="134"/>
      <c r="Q269" s="134"/>
      <c r="R269" s="135"/>
      <c r="S269" s="135"/>
      <c r="T269" s="135"/>
      <c r="U269" s="135"/>
      <c r="V269" s="135"/>
      <c r="W269" s="135"/>
      <c r="X269" s="135"/>
      <c r="Y269" s="135"/>
      <c r="Z269" s="125"/>
      <c r="AA269" s="125"/>
      <c r="AB269" s="125"/>
      <c r="AC269" s="125"/>
      <c r="AD269" s="125"/>
      <c r="AE269" s="125"/>
      <c r="AF269" s="125"/>
      <c r="AG269" s="125" t="s">
        <v>1619</v>
      </c>
      <c r="AH269" s="125">
        <v>0</v>
      </c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</row>
    <row r="270" spans="1:60" outlineLevel="3" x14ac:dyDescent="0.2">
      <c r="A270" s="132"/>
      <c r="B270" s="133"/>
      <c r="C270" s="170" t="s">
        <v>1899</v>
      </c>
      <c r="D270" s="168"/>
      <c r="E270" s="169">
        <v>25.63</v>
      </c>
      <c r="F270" s="135"/>
      <c r="G270" s="135"/>
      <c r="H270" s="135"/>
      <c r="I270" s="135"/>
      <c r="J270" s="135"/>
      <c r="K270" s="135"/>
      <c r="L270" s="135"/>
      <c r="M270" s="135"/>
      <c r="N270" s="134"/>
      <c r="O270" s="134"/>
      <c r="P270" s="134"/>
      <c r="Q270" s="134"/>
      <c r="R270" s="135"/>
      <c r="S270" s="135"/>
      <c r="T270" s="135"/>
      <c r="U270" s="135"/>
      <c r="V270" s="135"/>
      <c r="W270" s="135"/>
      <c r="X270" s="135"/>
      <c r="Y270" s="135"/>
      <c r="Z270" s="125"/>
      <c r="AA270" s="125"/>
      <c r="AB270" s="125"/>
      <c r="AC270" s="125"/>
      <c r="AD270" s="125"/>
      <c r="AE270" s="125"/>
      <c r="AF270" s="125"/>
      <c r="AG270" s="125" t="s">
        <v>1619</v>
      </c>
      <c r="AH270" s="125">
        <v>0</v>
      </c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</row>
    <row r="271" spans="1:60" ht="22.5" outlineLevel="3" x14ac:dyDescent="0.2">
      <c r="A271" s="132"/>
      <c r="B271" s="133"/>
      <c r="C271" s="170" t="s">
        <v>1900</v>
      </c>
      <c r="D271" s="168"/>
      <c r="E271" s="169">
        <v>55.54</v>
      </c>
      <c r="F271" s="135"/>
      <c r="G271" s="135"/>
      <c r="H271" s="135"/>
      <c r="I271" s="135"/>
      <c r="J271" s="135"/>
      <c r="K271" s="135"/>
      <c r="L271" s="135"/>
      <c r="M271" s="135"/>
      <c r="N271" s="134"/>
      <c r="O271" s="134"/>
      <c r="P271" s="134"/>
      <c r="Q271" s="134"/>
      <c r="R271" s="135"/>
      <c r="S271" s="135"/>
      <c r="T271" s="135"/>
      <c r="U271" s="135"/>
      <c r="V271" s="135"/>
      <c r="W271" s="135"/>
      <c r="X271" s="135"/>
      <c r="Y271" s="135"/>
      <c r="Z271" s="125"/>
      <c r="AA271" s="125"/>
      <c r="AB271" s="125"/>
      <c r="AC271" s="125"/>
      <c r="AD271" s="125"/>
      <c r="AE271" s="125"/>
      <c r="AF271" s="125"/>
      <c r="AG271" s="125" t="s">
        <v>1619</v>
      </c>
      <c r="AH271" s="125">
        <v>0</v>
      </c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</row>
    <row r="272" spans="1:60" outlineLevel="3" x14ac:dyDescent="0.2">
      <c r="A272" s="132"/>
      <c r="B272" s="133"/>
      <c r="C272" s="170" t="s">
        <v>1901</v>
      </c>
      <c r="D272" s="168"/>
      <c r="E272" s="169">
        <v>5.47</v>
      </c>
      <c r="F272" s="135"/>
      <c r="G272" s="135"/>
      <c r="H272" s="135"/>
      <c r="I272" s="135"/>
      <c r="J272" s="135"/>
      <c r="K272" s="135"/>
      <c r="L272" s="135"/>
      <c r="M272" s="135"/>
      <c r="N272" s="134"/>
      <c r="O272" s="134"/>
      <c r="P272" s="134"/>
      <c r="Q272" s="134"/>
      <c r="R272" s="135"/>
      <c r="S272" s="135"/>
      <c r="T272" s="135"/>
      <c r="U272" s="135"/>
      <c r="V272" s="135"/>
      <c r="W272" s="135"/>
      <c r="X272" s="135"/>
      <c r="Y272" s="135"/>
      <c r="Z272" s="125"/>
      <c r="AA272" s="125"/>
      <c r="AB272" s="125"/>
      <c r="AC272" s="125"/>
      <c r="AD272" s="125"/>
      <c r="AE272" s="125"/>
      <c r="AF272" s="125"/>
      <c r="AG272" s="125" t="s">
        <v>1619</v>
      </c>
      <c r="AH272" s="125">
        <v>0</v>
      </c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</row>
    <row r="273" spans="1:60" ht="22.5" outlineLevel="3" x14ac:dyDescent="0.2">
      <c r="A273" s="132"/>
      <c r="B273" s="133"/>
      <c r="C273" s="170" t="s">
        <v>1902</v>
      </c>
      <c r="D273" s="168"/>
      <c r="E273" s="169">
        <v>12.13</v>
      </c>
      <c r="F273" s="135"/>
      <c r="G273" s="135"/>
      <c r="H273" s="135"/>
      <c r="I273" s="135"/>
      <c r="J273" s="135"/>
      <c r="K273" s="135"/>
      <c r="L273" s="135"/>
      <c r="M273" s="135"/>
      <c r="N273" s="134"/>
      <c r="O273" s="134"/>
      <c r="P273" s="134"/>
      <c r="Q273" s="134"/>
      <c r="R273" s="135"/>
      <c r="S273" s="135"/>
      <c r="T273" s="135"/>
      <c r="U273" s="135"/>
      <c r="V273" s="135"/>
      <c r="W273" s="135"/>
      <c r="X273" s="135"/>
      <c r="Y273" s="135"/>
      <c r="Z273" s="125"/>
      <c r="AA273" s="125"/>
      <c r="AB273" s="125"/>
      <c r="AC273" s="125"/>
      <c r="AD273" s="125"/>
      <c r="AE273" s="125"/>
      <c r="AF273" s="125"/>
      <c r="AG273" s="125" t="s">
        <v>1619</v>
      </c>
      <c r="AH273" s="125">
        <v>0</v>
      </c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</row>
    <row r="274" spans="1:60" outlineLevel="3" x14ac:dyDescent="0.2">
      <c r="A274" s="132"/>
      <c r="B274" s="133"/>
      <c r="C274" s="170" t="s">
        <v>1903</v>
      </c>
      <c r="D274" s="168"/>
      <c r="E274" s="169">
        <v>10.97</v>
      </c>
      <c r="F274" s="135"/>
      <c r="G274" s="135"/>
      <c r="H274" s="135"/>
      <c r="I274" s="135"/>
      <c r="J274" s="135"/>
      <c r="K274" s="135"/>
      <c r="L274" s="135"/>
      <c r="M274" s="135"/>
      <c r="N274" s="134"/>
      <c r="O274" s="134"/>
      <c r="P274" s="134"/>
      <c r="Q274" s="134"/>
      <c r="R274" s="135"/>
      <c r="S274" s="135"/>
      <c r="T274" s="135"/>
      <c r="U274" s="135"/>
      <c r="V274" s="135"/>
      <c r="W274" s="135"/>
      <c r="X274" s="135"/>
      <c r="Y274" s="135"/>
      <c r="Z274" s="125"/>
      <c r="AA274" s="125"/>
      <c r="AB274" s="125"/>
      <c r="AC274" s="125"/>
      <c r="AD274" s="125"/>
      <c r="AE274" s="125"/>
      <c r="AF274" s="125"/>
      <c r="AG274" s="125" t="s">
        <v>1619</v>
      </c>
      <c r="AH274" s="125">
        <v>0</v>
      </c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</row>
    <row r="275" spans="1:60" outlineLevel="3" x14ac:dyDescent="0.2">
      <c r="A275" s="132"/>
      <c r="B275" s="133"/>
      <c r="C275" s="170" t="s">
        <v>1904</v>
      </c>
      <c r="D275" s="168"/>
      <c r="E275" s="169">
        <v>1.24</v>
      </c>
      <c r="F275" s="135"/>
      <c r="G275" s="135"/>
      <c r="H275" s="135"/>
      <c r="I275" s="135"/>
      <c r="J275" s="135"/>
      <c r="K275" s="135"/>
      <c r="L275" s="135"/>
      <c r="M275" s="135"/>
      <c r="N275" s="134"/>
      <c r="O275" s="134"/>
      <c r="P275" s="134"/>
      <c r="Q275" s="134"/>
      <c r="R275" s="135"/>
      <c r="S275" s="135"/>
      <c r="T275" s="135"/>
      <c r="U275" s="135"/>
      <c r="V275" s="135"/>
      <c r="W275" s="135"/>
      <c r="X275" s="135"/>
      <c r="Y275" s="135"/>
      <c r="Z275" s="125"/>
      <c r="AA275" s="125"/>
      <c r="AB275" s="125"/>
      <c r="AC275" s="125"/>
      <c r="AD275" s="125"/>
      <c r="AE275" s="125"/>
      <c r="AF275" s="125"/>
      <c r="AG275" s="125" t="s">
        <v>1619</v>
      </c>
      <c r="AH275" s="125">
        <v>0</v>
      </c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</row>
    <row r="276" spans="1:60" outlineLevel="3" x14ac:dyDescent="0.2">
      <c r="A276" s="132"/>
      <c r="B276" s="133"/>
      <c r="C276" s="170" t="s">
        <v>1905</v>
      </c>
      <c r="D276" s="168"/>
      <c r="E276" s="169"/>
      <c r="F276" s="135"/>
      <c r="G276" s="135"/>
      <c r="H276" s="135"/>
      <c r="I276" s="135"/>
      <c r="J276" s="135"/>
      <c r="K276" s="135"/>
      <c r="L276" s="135"/>
      <c r="M276" s="135"/>
      <c r="N276" s="134"/>
      <c r="O276" s="134"/>
      <c r="P276" s="134"/>
      <c r="Q276" s="134"/>
      <c r="R276" s="135"/>
      <c r="S276" s="135"/>
      <c r="T276" s="135"/>
      <c r="U276" s="135"/>
      <c r="V276" s="135"/>
      <c r="W276" s="135"/>
      <c r="X276" s="135"/>
      <c r="Y276" s="135"/>
      <c r="Z276" s="125"/>
      <c r="AA276" s="125"/>
      <c r="AB276" s="125"/>
      <c r="AC276" s="125"/>
      <c r="AD276" s="125"/>
      <c r="AE276" s="125"/>
      <c r="AF276" s="125"/>
      <c r="AG276" s="125" t="s">
        <v>1619</v>
      </c>
      <c r="AH276" s="125">
        <v>0</v>
      </c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</row>
    <row r="277" spans="1:60" outlineLevel="3" x14ac:dyDescent="0.2">
      <c r="A277" s="132"/>
      <c r="B277" s="133"/>
      <c r="C277" s="170" t="s">
        <v>1906</v>
      </c>
      <c r="D277" s="168"/>
      <c r="E277" s="169">
        <v>-3.4</v>
      </c>
      <c r="F277" s="135"/>
      <c r="G277" s="135"/>
      <c r="H277" s="135"/>
      <c r="I277" s="135"/>
      <c r="J277" s="135"/>
      <c r="K277" s="135"/>
      <c r="L277" s="135"/>
      <c r="M277" s="135"/>
      <c r="N277" s="134"/>
      <c r="O277" s="134"/>
      <c r="P277" s="134"/>
      <c r="Q277" s="134"/>
      <c r="R277" s="135"/>
      <c r="S277" s="135"/>
      <c r="T277" s="135"/>
      <c r="U277" s="135"/>
      <c r="V277" s="135"/>
      <c r="W277" s="135"/>
      <c r="X277" s="135"/>
      <c r="Y277" s="135"/>
      <c r="Z277" s="125"/>
      <c r="AA277" s="125"/>
      <c r="AB277" s="125"/>
      <c r="AC277" s="125"/>
      <c r="AD277" s="125"/>
      <c r="AE277" s="125"/>
      <c r="AF277" s="125"/>
      <c r="AG277" s="125" t="s">
        <v>1619</v>
      </c>
      <c r="AH277" s="125">
        <v>0</v>
      </c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</row>
    <row r="278" spans="1:60" ht="22.5" outlineLevel="3" x14ac:dyDescent="0.2">
      <c r="A278" s="132"/>
      <c r="B278" s="133"/>
      <c r="C278" s="170" t="s">
        <v>1907</v>
      </c>
      <c r="D278" s="168"/>
      <c r="E278" s="169">
        <v>-27.68</v>
      </c>
      <c r="F278" s="135"/>
      <c r="G278" s="135"/>
      <c r="H278" s="135"/>
      <c r="I278" s="135"/>
      <c r="J278" s="135"/>
      <c r="K278" s="135"/>
      <c r="L278" s="135"/>
      <c r="M278" s="135"/>
      <c r="N278" s="134"/>
      <c r="O278" s="134"/>
      <c r="P278" s="134"/>
      <c r="Q278" s="134"/>
      <c r="R278" s="135"/>
      <c r="S278" s="135"/>
      <c r="T278" s="135"/>
      <c r="U278" s="135"/>
      <c r="V278" s="135"/>
      <c r="W278" s="135"/>
      <c r="X278" s="135"/>
      <c r="Y278" s="135"/>
      <c r="Z278" s="125"/>
      <c r="AA278" s="125"/>
      <c r="AB278" s="125"/>
      <c r="AC278" s="125"/>
      <c r="AD278" s="125"/>
      <c r="AE278" s="125"/>
      <c r="AF278" s="125"/>
      <c r="AG278" s="125" t="s">
        <v>1619</v>
      </c>
      <c r="AH278" s="125">
        <v>0</v>
      </c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</row>
    <row r="279" spans="1:60" outlineLevel="3" x14ac:dyDescent="0.2">
      <c r="A279" s="132"/>
      <c r="B279" s="133"/>
      <c r="C279" s="170" t="s">
        <v>1908</v>
      </c>
      <c r="D279" s="168"/>
      <c r="E279" s="169">
        <v>-19.54</v>
      </c>
      <c r="F279" s="135"/>
      <c r="G279" s="135"/>
      <c r="H279" s="135"/>
      <c r="I279" s="135"/>
      <c r="J279" s="135"/>
      <c r="K279" s="135"/>
      <c r="L279" s="135"/>
      <c r="M279" s="135"/>
      <c r="N279" s="134"/>
      <c r="O279" s="134"/>
      <c r="P279" s="134"/>
      <c r="Q279" s="134"/>
      <c r="R279" s="135"/>
      <c r="S279" s="135"/>
      <c r="T279" s="135"/>
      <c r="U279" s="135"/>
      <c r="V279" s="135"/>
      <c r="W279" s="135"/>
      <c r="X279" s="135"/>
      <c r="Y279" s="135"/>
      <c r="Z279" s="125"/>
      <c r="AA279" s="125"/>
      <c r="AB279" s="125"/>
      <c r="AC279" s="125"/>
      <c r="AD279" s="125"/>
      <c r="AE279" s="125"/>
      <c r="AF279" s="125"/>
      <c r="AG279" s="125" t="s">
        <v>1619</v>
      </c>
      <c r="AH279" s="125">
        <v>0</v>
      </c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</row>
    <row r="280" spans="1:60" outlineLevel="3" x14ac:dyDescent="0.2">
      <c r="A280" s="132"/>
      <c r="B280" s="133"/>
      <c r="C280" s="170" t="s">
        <v>1909</v>
      </c>
      <c r="D280" s="168"/>
      <c r="E280" s="169">
        <v>-2.13</v>
      </c>
      <c r="F280" s="135"/>
      <c r="G280" s="135"/>
      <c r="H280" s="135"/>
      <c r="I280" s="135"/>
      <c r="J280" s="135"/>
      <c r="K280" s="135"/>
      <c r="L280" s="135"/>
      <c r="M280" s="135"/>
      <c r="N280" s="134"/>
      <c r="O280" s="134"/>
      <c r="P280" s="134"/>
      <c r="Q280" s="134"/>
      <c r="R280" s="135"/>
      <c r="S280" s="135"/>
      <c r="T280" s="135"/>
      <c r="U280" s="135"/>
      <c r="V280" s="135"/>
      <c r="W280" s="135"/>
      <c r="X280" s="135"/>
      <c r="Y280" s="135"/>
      <c r="Z280" s="125"/>
      <c r="AA280" s="125"/>
      <c r="AB280" s="125"/>
      <c r="AC280" s="125"/>
      <c r="AD280" s="125"/>
      <c r="AE280" s="125"/>
      <c r="AF280" s="125"/>
      <c r="AG280" s="125" t="s">
        <v>1619</v>
      </c>
      <c r="AH280" s="125">
        <v>0</v>
      </c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</row>
    <row r="281" spans="1:60" ht="22.5" outlineLevel="3" x14ac:dyDescent="0.2">
      <c r="A281" s="132"/>
      <c r="B281" s="133"/>
      <c r="C281" s="170" t="s">
        <v>1910</v>
      </c>
      <c r="D281" s="168"/>
      <c r="E281" s="169">
        <v>-12.13</v>
      </c>
      <c r="F281" s="135"/>
      <c r="G281" s="135"/>
      <c r="H281" s="135"/>
      <c r="I281" s="135"/>
      <c r="J281" s="135"/>
      <c r="K281" s="135"/>
      <c r="L281" s="135"/>
      <c r="M281" s="135"/>
      <c r="N281" s="134"/>
      <c r="O281" s="134"/>
      <c r="P281" s="134"/>
      <c r="Q281" s="134"/>
      <c r="R281" s="135"/>
      <c r="S281" s="135"/>
      <c r="T281" s="135"/>
      <c r="U281" s="135"/>
      <c r="V281" s="135"/>
      <c r="W281" s="135"/>
      <c r="X281" s="135"/>
      <c r="Y281" s="135"/>
      <c r="Z281" s="125"/>
      <c r="AA281" s="125"/>
      <c r="AB281" s="125"/>
      <c r="AC281" s="125"/>
      <c r="AD281" s="125"/>
      <c r="AE281" s="125"/>
      <c r="AF281" s="125"/>
      <c r="AG281" s="125" t="s">
        <v>1619</v>
      </c>
      <c r="AH281" s="125">
        <v>0</v>
      </c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</row>
    <row r="282" spans="1:60" outlineLevel="3" x14ac:dyDescent="0.2">
      <c r="A282" s="132"/>
      <c r="B282" s="133"/>
      <c r="C282" s="170" t="s">
        <v>1911</v>
      </c>
      <c r="D282" s="168"/>
      <c r="E282" s="169">
        <v>-8.89</v>
      </c>
      <c r="F282" s="135"/>
      <c r="G282" s="135"/>
      <c r="H282" s="135"/>
      <c r="I282" s="135"/>
      <c r="J282" s="135"/>
      <c r="K282" s="135"/>
      <c r="L282" s="135"/>
      <c r="M282" s="135"/>
      <c r="N282" s="134"/>
      <c r="O282" s="134"/>
      <c r="P282" s="134"/>
      <c r="Q282" s="134"/>
      <c r="R282" s="135"/>
      <c r="S282" s="135"/>
      <c r="T282" s="135"/>
      <c r="U282" s="135"/>
      <c r="V282" s="135"/>
      <c r="W282" s="135"/>
      <c r="X282" s="135"/>
      <c r="Y282" s="135"/>
      <c r="Z282" s="125"/>
      <c r="AA282" s="125"/>
      <c r="AB282" s="125"/>
      <c r="AC282" s="125"/>
      <c r="AD282" s="125"/>
      <c r="AE282" s="125"/>
      <c r="AF282" s="125"/>
      <c r="AG282" s="125" t="s">
        <v>1619</v>
      </c>
      <c r="AH282" s="125">
        <v>0</v>
      </c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</row>
    <row r="283" spans="1:60" ht="22.5" outlineLevel="3" x14ac:dyDescent="0.2">
      <c r="A283" s="132"/>
      <c r="B283" s="133"/>
      <c r="C283" s="170" t="s">
        <v>1915</v>
      </c>
      <c r="D283" s="168"/>
      <c r="E283" s="169">
        <v>18.18</v>
      </c>
      <c r="F283" s="135"/>
      <c r="G283" s="135"/>
      <c r="H283" s="135"/>
      <c r="I283" s="135"/>
      <c r="J283" s="135"/>
      <c r="K283" s="135"/>
      <c r="L283" s="135"/>
      <c r="M283" s="135"/>
      <c r="N283" s="134"/>
      <c r="O283" s="134"/>
      <c r="P283" s="134"/>
      <c r="Q283" s="134"/>
      <c r="R283" s="135"/>
      <c r="S283" s="135"/>
      <c r="T283" s="135"/>
      <c r="U283" s="135"/>
      <c r="V283" s="135"/>
      <c r="W283" s="135"/>
      <c r="X283" s="135"/>
      <c r="Y283" s="135"/>
      <c r="Z283" s="125"/>
      <c r="AA283" s="125"/>
      <c r="AB283" s="125"/>
      <c r="AC283" s="125"/>
      <c r="AD283" s="125"/>
      <c r="AE283" s="125"/>
      <c r="AF283" s="125"/>
      <c r="AG283" s="125" t="s">
        <v>1619</v>
      </c>
      <c r="AH283" s="125">
        <v>0</v>
      </c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</row>
    <row r="284" spans="1:60" outlineLevel="1" x14ac:dyDescent="0.2">
      <c r="A284" s="147">
        <v>65</v>
      </c>
      <c r="B284" s="148" t="s">
        <v>1916</v>
      </c>
      <c r="C284" s="163" t="s">
        <v>1917</v>
      </c>
      <c r="D284" s="149" t="s">
        <v>1641</v>
      </c>
      <c r="E284" s="150">
        <v>14.8697</v>
      </c>
      <c r="F284" s="151"/>
      <c r="G284" s="152">
        <f>ROUND(E284*F284,2)</f>
        <v>0</v>
      </c>
      <c r="H284" s="151">
        <v>571.6</v>
      </c>
      <c r="I284" s="152">
        <f>ROUND(E284*H284,2)</f>
        <v>8499.52</v>
      </c>
      <c r="J284" s="151">
        <v>197.4</v>
      </c>
      <c r="K284" s="152">
        <f>ROUND(E284*J284,2)</f>
        <v>2935.28</v>
      </c>
      <c r="L284" s="152">
        <v>21</v>
      </c>
      <c r="M284" s="152">
        <f>G284*(1+L284/100)</f>
        <v>0</v>
      </c>
      <c r="N284" s="150">
        <v>5.7800000000000004E-3</v>
      </c>
      <c r="O284" s="150">
        <f>ROUND(E284*N284,2)</f>
        <v>0.09</v>
      </c>
      <c r="P284" s="150">
        <v>0</v>
      </c>
      <c r="Q284" s="150">
        <f>ROUND(E284*P284,2)</f>
        <v>0</v>
      </c>
      <c r="R284" s="152"/>
      <c r="S284" s="152" t="s">
        <v>1617</v>
      </c>
      <c r="T284" s="153" t="s">
        <v>1617</v>
      </c>
      <c r="U284" s="135">
        <v>0</v>
      </c>
      <c r="V284" s="135">
        <f>ROUND(E284*U284,2)</f>
        <v>0</v>
      </c>
      <c r="W284" s="135"/>
      <c r="X284" s="135" t="s">
        <v>1458</v>
      </c>
      <c r="Y284" s="135" t="s">
        <v>1459</v>
      </c>
      <c r="Z284" s="125"/>
      <c r="AA284" s="125"/>
      <c r="AB284" s="125"/>
      <c r="AC284" s="125"/>
      <c r="AD284" s="125"/>
      <c r="AE284" s="125"/>
      <c r="AF284" s="125"/>
      <c r="AG284" s="125" t="s">
        <v>1460</v>
      </c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</row>
    <row r="285" spans="1:60" outlineLevel="2" x14ac:dyDescent="0.2">
      <c r="A285" s="132"/>
      <c r="B285" s="133"/>
      <c r="C285" s="170" t="s">
        <v>1918</v>
      </c>
      <c r="D285" s="168"/>
      <c r="E285" s="169"/>
      <c r="F285" s="135"/>
      <c r="G285" s="135"/>
      <c r="H285" s="135"/>
      <c r="I285" s="135"/>
      <c r="J285" s="135"/>
      <c r="K285" s="135"/>
      <c r="L285" s="135"/>
      <c r="M285" s="135"/>
      <c r="N285" s="134"/>
      <c r="O285" s="134"/>
      <c r="P285" s="134"/>
      <c r="Q285" s="134"/>
      <c r="R285" s="135"/>
      <c r="S285" s="135"/>
      <c r="T285" s="135"/>
      <c r="U285" s="135"/>
      <c r="V285" s="135"/>
      <c r="W285" s="135"/>
      <c r="X285" s="135"/>
      <c r="Y285" s="135"/>
      <c r="Z285" s="125"/>
      <c r="AA285" s="125"/>
      <c r="AB285" s="125"/>
      <c r="AC285" s="125"/>
      <c r="AD285" s="125"/>
      <c r="AE285" s="125"/>
      <c r="AF285" s="125"/>
      <c r="AG285" s="125" t="s">
        <v>1619</v>
      </c>
      <c r="AH285" s="125">
        <v>0</v>
      </c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</row>
    <row r="286" spans="1:60" outlineLevel="3" x14ac:dyDescent="0.2">
      <c r="A286" s="132"/>
      <c r="B286" s="133"/>
      <c r="C286" s="170" t="s">
        <v>1919</v>
      </c>
      <c r="D286" s="168"/>
      <c r="E286" s="169">
        <v>8.14</v>
      </c>
      <c r="F286" s="135"/>
      <c r="G286" s="135"/>
      <c r="H286" s="135"/>
      <c r="I286" s="135"/>
      <c r="J286" s="135"/>
      <c r="K286" s="135"/>
      <c r="L286" s="135"/>
      <c r="M286" s="135"/>
      <c r="N286" s="134"/>
      <c r="O286" s="134"/>
      <c r="P286" s="134"/>
      <c r="Q286" s="134"/>
      <c r="R286" s="135"/>
      <c r="S286" s="135"/>
      <c r="T286" s="135"/>
      <c r="U286" s="135"/>
      <c r="V286" s="135"/>
      <c r="W286" s="135"/>
      <c r="X286" s="135"/>
      <c r="Y286" s="135"/>
      <c r="Z286" s="125"/>
      <c r="AA286" s="125"/>
      <c r="AB286" s="125"/>
      <c r="AC286" s="125"/>
      <c r="AD286" s="125"/>
      <c r="AE286" s="125"/>
      <c r="AF286" s="125"/>
      <c r="AG286" s="125" t="s">
        <v>1619</v>
      </c>
      <c r="AH286" s="125">
        <v>0</v>
      </c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</row>
    <row r="287" spans="1:60" outlineLevel="3" x14ac:dyDescent="0.2">
      <c r="A287" s="132"/>
      <c r="B287" s="133"/>
      <c r="C287" s="170" t="s">
        <v>1920</v>
      </c>
      <c r="D287" s="168"/>
      <c r="E287" s="169">
        <v>1.47</v>
      </c>
      <c r="F287" s="135"/>
      <c r="G287" s="135"/>
      <c r="H287" s="135"/>
      <c r="I287" s="135"/>
      <c r="J287" s="135"/>
      <c r="K287" s="135"/>
      <c r="L287" s="135"/>
      <c r="M287" s="135"/>
      <c r="N287" s="134"/>
      <c r="O287" s="134"/>
      <c r="P287" s="134"/>
      <c r="Q287" s="134"/>
      <c r="R287" s="135"/>
      <c r="S287" s="135"/>
      <c r="T287" s="135"/>
      <c r="U287" s="135"/>
      <c r="V287" s="135"/>
      <c r="W287" s="135"/>
      <c r="X287" s="135"/>
      <c r="Y287" s="135"/>
      <c r="Z287" s="125"/>
      <c r="AA287" s="125"/>
      <c r="AB287" s="125"/>
      <c r="AC287" s="125"/>
      <c r="AD287" s="125"/>
      <c r="AE287" s="125"/>
      <c r="AF287" s="125"/>
      <c r="AG287" s="125" t="s">
        <v>1619</v>
      </c>
      <c r="AH287" s="125">
        <v>0</v>
      </c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</row>
    <row r="288" spans="1:60" ht="33.75" outlineLevel="3" x14ac:dyDescent="0.2">
      <c r="A288" s="132"/>
      <c r="B288" s="133"/>
      <c r="C288" s="170" t="s">
        <v>1921</v>
      </c>
      <c r="D288" s="168"/>
      <c r="E288" s="169">
        <v>4.8499999999999996</v>
      </c>
      <c r="F288" s="135"/>
      <c r="G288" s="135"/>
      <c r="H288" s="135"/>
      <c r="I288" s="135"/>
      <c r="J288" s="135"/>
      <c r="K288" s="135"/>
      <c r="L288" s="135"/>
      <c r="M288" s="135"/>
      <c r="N288" s="134"/>
      <c r="O288" s="134"/>
      <c r="P288" s="134"/>
      <c r="Q288" s="134"/>
      <c r="R288" s="135"/>
      <c r="S288" s="135"/>
      <c r="T288" s="135"/>
      <c r="U288" s="135"/>
      <c r="V288" s="135"/>
      <c r="W288" s="135"/>
      <c r="X288" s="135"/>
      <c r="Y288" s="135"/>
      <c r="Z288" s="125"/>
      <c r="AA288" s="125"/>
      <c r="AB288" s="125"/>
      <c r="AC288" s="125"/>
      <c r="AD288" s="125"/>
      <c r="AE288" s="125"/>
      <c r="AF288" s="125"/>
      <c r="AG288" s="125" t="s">
        <v>1619</v>
      </c>
      <c r="AH288" s="125">
        <v>0</v>
      </c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</row>
    <row r="289" spans="1:60" outlineLevel="3" x14ac:dyDescent="0.2">
      <c r="A289" s="132"/>
      <c r="B289" s="133"/>
      <c r="C289" s="170" t="s">
        <v>1922</v>
      </c>
      <c r="D289" s="168"/>
      <c r="E289" s="169">
        <v>0.41</v>
      </c>
      <c r="F289" s="135"/>
      <c r="G289" s="135"/>
      <c r="H289" s="135"/>
      <c r="I289" s="135"/>
      <c r="J289" s="135"/>
      <c r="K289" s="135"/>
      <c r="L289" s="135"/>
      <c r="M289" s="135"/>
      <c r="N289" s="134"/>
      <c r="O289" s="134"/>
      <c r="P289" s="134"/>
      <c r="Q289" s="134"/>
      <c r="R289" s="135"/>
      <c r="S289" s="135"/>
      <c r="T289" s="135"/>
      <c r="U289" s="135"/>
      <c r="V289" s="135"/>
      <c r="W289" s="135"/>
      <c r="X289" s="135"/>
      <c r="Y289" s="135"/>
      <c r="Z289" s="125"/>
      <c r="AA289" s="125"/>
      <c r="AB289" s="125"/>
      <c r="AC289" s="125"/>
      <c r="AD289" s="125"/>
      <c r="AE289" s="125"/>
      <c r="AF289" s="125"/>
      <c r="AG289" s="125" t="s">
        <v>1619</v>
      </c>
      <c r="AH289" s="125">
        <v>0</v>
      </c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</row>
    <row r="290" spans="1:60" outlineLevel="1" x14ac:dyDescent="0.2">
      <c r="A290" s="147">
        <v>66</v>
      </c>
      <c r="B290" s="148" t="s">
        <v>1923</v>
      </c>
      <c r="C290" s="163" t="s">
        <v>1924</v>
      </c>
      <c r="D290" s="149" t="s">
        <v>1641</v>
      </c>
      <c r="E290" s="150">
        <v>14.8697</v>
      </c>
      <c r="F290" s="151"/>
      <c r="G290" s="152">
        <f>ROUND(E290*F290,2)</f>
        <v>0</v>
      </c>
      <c r="H290" s="151">
        <v>24.35</v>
      </c>
      <c r="I290" s="152">
        <f>ROUND(E290*H290,2)</f>
        <v>362.08</v>
      </c>
      <c r="J290" s="151">
        <v>35.049999999999997</v>
      </c>
      <c r="K290" s="152">
        <f>ROUND(E290*J290,2)</f>
        <v>521.17999999999995</v>
      </c>
      <c r="L290" s="152">
        <v>21</v>
      </c>
      <c r="M290" s="152">
        <f>G290*(1+L290/100)</f>
        <v>0</v>
      </c>
      <c r="N290" s="150">
        <v>2.5999999999999998E-4</v>
      </c>
      <c r="O290" s="150">
        <f>ROUND(E290*N290,2)</f>
        <v>0</v>
      </c>
      <c r="P290" s="150">
        <v>0</v>
      </c>
      <c r="Q290" s="150">
        <f>ROUND(E290*P290,2)</f>
        <v>0</v>
      </c>
      <c r="R290" s="152"/>
      <c r="S290" s="152" t="s">
        <v>1617</v>
      </c>
      <c r="T290" s="153" t="s">
        <v>1617</v>
      </c>
      <c r="U290" s="135">
        <v>0</v>
      </c>
      <c r="V290" s="135">
        <f>ROUND(E290*U290,2)</f>
        <v>0</v>
      </c>
      <c r="W290" s="135"/>
      <c r="X290" s="135" t="s">
        <v>1458</v>
      </c>
      <c r="Y290" s="135" t="s">
        <v>1459</v>
      </c>
      <c r="Z290" s="125"/>
      <c r="AA290" s="125"/>
      <c r="AB290" s="125"/>
      <c r="AC290" s="125"/>
      <c r="AD290" s="125"/>
      <c r="AE290" s="125"/>
      <c r="AF290" s="125"/>
      <c r="AG290" s="125" t="s">
        <v>1460</v>
      </c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</row>
    <row r="291" spans="1:60" outlineLevel="2" x14ac:dyDescent="0.2">
      <c r="A291" s="132"/>
      <c r="B291" s="133"/>
      <c r="C291" s="170" t="s">
        <v>1925</v>
      </c>
      <c r="D291" s="168"/>
      <c r="E291" s="169">
        <v>14.87</v>
      </c>
      <c r="F291" s="135"/>
      <c r="G291" s="135"/>
      <c r="H291" s="135"/>
      <c r="I291" s="135"/>
      <c r="J291" s="135"/>
      <c r="K291" s="135"/>
      <c r="L291" s="135"/>
      <c r="M291" s="135"/>
      <c r="N291" s="134"/>
      <c r="O291" s="134"/>
      <c r="P291" s="134"/>
      <c r="Q291" s="134"/>
      <c r="R291" s="135"/>
      <c r="S291" s="135"/>
      <c r="T291" s="135"/>
      <c r="U291" s="135"/>
      <c r="V291" s="135"/>
      <c r="W291" s="135"/>
      <c r="X291" s="135"/>
      <c r="Y291" s="135"/>
      <c r="Z291" s="125"/>
      <c r="AA291" s="125"/>
      <c r="AB291" s="125"/>
      <c r="AC291" s="125"/>
      <c r="AD291" s="125"/>
      <c r="AE291" s="125"/>
      <c r="AF291" s="125"/>
      <c r="AG291" s="125" t="s">
        <v>1619</v>
      </c>
      <c r="AH291" s="125">
        <v>0</v>
      </c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</row>
    <row r="292" spans="1:60" outlineLevel="1" x14ac:dyDescent="0.2">
      <c r="A292" s="147">
        <v>67</v>
      </c>
      <c r="B292" s="148" t="s">
        <v>1926</v>
      </c>
      <c r="C292" s="163" t="s">
        <v>1927</v>
      </c>
      <c r="D292" s="149" t="s">
        <v>1641</v>
      </c>
      <c r="E292" s="150">
        <v>121.1525</v>
      </c>
      <c r="F292" s="151"/>
      <c r="G292" s="152">
        <f>ROUND(E292*F292,2)</f>
        <v>0</v>
      </c>
      <c r="H292" s="151">
        <v>38.85</v>
      </c>
      <c r="I292" s="152">
        <f>ROUND(E292*H292,2)</f>
        <v>4706.7700000000004</v>
      </c>
      <c r="J292" s="151">
        <v>26.65</v>
      </c>
      <c r="K292" s="152">
        <f>ROUND(E292*J292,2)</f>
        <v>3228.71</v>
      </c>
      <c r="L292" s="152">
        <v>21</v>
      </c>
      <c r="M292" s="152">
        <f>G292*(1+L292/100)</f>
        <v>0</v>
      </c>
      <c r="N292" s="150">
        <v>4.2000000000000002E-4</v>
      </c>
      <c r="O292" s="150">
        <f>ROUND(E292*N292,2)</f>
        <v>0.05</v>
      </c>
      <c r="P292" s="150">
        <v>0</v>
      </c>
      <c r="Q292" s="150">
        <f>ROUND(E292*P292,2)</f>
        <v>0</v>
      </c>
      <c r="R292" s="152"/>
      <c r="S292" s="152" t="s">
        <v>1617</v>
      </c>
      <c r="T292" s="153" t="s">
        <v>1617</v>
      </c>
      <c r="U292" s="135">
        <v>0</v>
      </c>
      <c r="V292" s="135">
        <f>ROUND(E292*U292,2)</f>
        <v>0</v>
      </c>
      <c r="W292" s="135"/>
      <c r="X292" s="135" t="s">
        <v>1458</v>
      </c>
      <c r="Y292" s="135" t="s">
        <v>1459</v>
      </c>
      <c r="Z292" s="125"/>
      <c r="AA292" s="125"/>
      <c r="AB292" s="125"/>
      <c r="AC292" s="125"/>
      <c r="AD292" s="125"/>
      <c r="AE292" s="125"/>
      <c r="AF292" s="125"/>
      <c r="AG292" s="125" t="s">
        <v>1460</v>
      </c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</row>
    <row r="293" spans="1:60" outlineLevel="2" x14ac:dyDescent="0.2">
      <c r="A293" s="132"/>
      <c r="B293" s="133"/>
      <c r="C293" s="170" t="s">
        <v>1928</v>
      </c>
      <c r="D293" s="168"/>
      <c r="E293" s="169">
        <v>121.15</v>
      </c>
      <c r="F293" s="135"/>
      <c r="G293" s="135"/>
      <c r="H293" s="135"/>
      <c r="I293" s="135"/>
      <c r="J293" s="135"/>
      <c r="K293" s="135"/>
      <c r="L293" s="135"/>
      <c r="M293" s="135"/>
      <c r="N293" s="134"/>
      <c r="O293" s="134"/>
      <c r="P293" s="134"/>
      <c r="Q293" s="134"/>
      <c r="R293" s="135"/>
      <c r="S293" s="135"/>
      <c r="T293" s="135"/>
      <c r="U293" s="135"/>
      <c r="V293" s="135"/>
      <c r="W293" s="135"/>
      <c r="X293" s="135"/>
      <c r="Y293" s="135"/>
      <c r="Z293" s="125"/>
      <c r="AA293" s="125"/>
      <c r="AB293" s="125"/>
      <c r="AC293" s="125"/>
      <c r="AD293" s="125"/>
      <c r="AE293" s="125"/>
      <c r="AF293" s="125"/>
      <c r="AG293" s="125" t="s">
        <v>1619</v>
      </c>
      <c r="AH293" s="125">
        <v>0</v>
      </c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</row>
    <row r="294" spans="1:60" outlineLevel="1" x14ac:dyDescent="0.2">
      <c r="A294" s="147">
        <v>68</v>
      </c>
      <c r="B294" s="148" t="s">
        <v>1929</v>
      </c>
      <c r="C294" s="163" t="s">
        <v>1930</v>
      </c>
      <c r="D294" s="149" t="s">
        <v>1641</v>
      </c>
      <c r="E294" s="150">
        <v>180.0625</v>
      </c>
      <c r="F294" s="151"/>
      <c r="G294" s="152">
        <f>ROUND(E294*F294,2)</f>
        <v>0</v>
      </c>
      <c r="H294" s="151">
        <v>47.12</v>
      </c>
      <c r="I294" s="152">
        <f>ROUND(E294*H294,2)</f>
        <v>8484.5499999999993</v>
      </c>
      <c r="J294" s="151">
        <v>84.88</v>
      </c>
      <c r="K294" s="152">
        <f>ROUND(E294*J294,2)</f>
        <v>15283.71</v>
      </c>
      <c r="L294" s="152">
        <v>21</v>
      </c>
      <c r="M294" s="152">
        <f>G294*(1+L294/100)</f>
        <v>0</v>
      </c>
      <c r="N294" s="150">
        <v>7.3699999999999998E-3</v>
      </c>
      <c r="O294" s="150">
        <f>ROUND(E294*N294,2)</f>
        <v>1.33</v>
      </c>
      <c r="P294" s="150">
        <v>0</v>
      </c>
      <c r="Q294" s="150">
        <f>ROUND(E294*P294,2)</f>
        <v>0</v>
      </c>
      <c r="R294" s="152"/>
      <c r="S294" s="152" t="s">
        <v>1617</v>
      </c>
      <c r="T294" s="153" t="s">
        <v>1617</v>
      </c>
      <c r="U294" s="135">
        <v>0</v>
      </c>
      <c r="V294" s="135">
        <f>ROUND(E294*U294,2)</f>
        <v>0</v>
      </c>
      <c r="W294" s="135"/>
      <c r="X294" s="135" t="s">
        <v>1458</v>
      </c>
      <c r="Y294" s="135" t="s">
        <v>1459</v>
      </c>
      <c r="Z294" s="125"/>
      <c r="AA294" s="125"/>
      <c r="AB294" s="125"/>
      <c r="AC294" s="125"/>
      <c r="AD294" s="125"/>
      <c r="AE294" s="125"/>
      <c r="AF294" s="125"/>
      <c r="AG294" s="125" t="s">
        <v>1460</v>
      </c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</row>
    <row r="295" spans="1:60" outlineLevel="2" x14ac:dyDescent="0.2">
      <c r="A295" s="132"/>
      <c r="B295" s="133"/>
      <c r="C295" s="170" t="s">
        <v>1931</v>
      </c>
      <c r="D295" s="168"/>
      <c r="E295" s="169">
        <v>180.06</v>
      </c>
      <c r="F295" s="135"/>
      <c r="G295" s="135"/>
      <c r="H295" s="135"/>
      <c r="I295" s="135"/>
      <c r="J295" s="135"/>
      <c r="K295" s="135"/>
      <c r="L295" s="135"/>
      <c r="M295" s="135"/>
      <c r="N295" s="134"/>
      <c r="O295" s="134"/>
      <c r="P295" s="134"/>
      <c r="Q295" s="134"/>
      <c r="R295" s="135"/>
      <c r="S295" s="135"/>
      <c r="T295" s="135"/>
      <c r="U295" s="135"/>
      <c r="V295" s="135"/>
      <c r="W295" s="135"/>
      <c r="X295" s="135"/>
      <c r="Y295" s="135"/>
      <c r="Z295" s="125"/>
      <c r="AA295" s="125"/>
      <c r="AB295" s="125"/>
      <c r="AC295" s="125"/>
      <c r="AD295" s="125"/>
      <c r="AE295" s="125"/>
      <c r="AF295" s="125"/>
      <c r="AG295" s="125" t="s">
        <v>1619</v>
      </c>
      <c r="AH295" s="125">
        <v>0</v>
      </c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</row>
    <row r="296" spans="1:60" ht="22.5" outlineLevel="1" x14ac:dyDescent="0.2">
      <c r="A296" s="147">
        <v>69</v>
      </c>
      <c r="B296" s="148" t="s">
        <v>1932</v>
      </c>
      <c r="C296" s="163" t="s">
        <v>1933</v>
      </c>
      <c r="D296" s="149" t="s">
        <v>1641</v>
      </c>
      <c r="E296" s="150">
        <v>180.0625</v>
      </c>
      <c r="F296" s="151"/>
      <c r="G296" s="152">
        <f>ROUND(E296*F296,2)</f>
        <v>0</v>
      </c>
      <c r="H296" s="151">
        <v>180.44</v>
      </c>
      <c r="I296" s="152">
        <f>ROUND(E296*H296,2)</f>
        <v>32490.48</v>
      </c>
      <c r="J296" s="151">
        <v>171.56</v>
      </c>
      <c r="K296" s="152">
        <f>ROUND(E296*J296,2)</f>
        <v>30891.52</v>
      </c>
      <c r="L296" s="152">
        <v>21</v>
      </c>
      <c r="M296" s="152">
        <f>G296*(1+L296/100)</f>
        <v>0</v>
      </c>
      <c r="N296" s="150">
        <v>3.15E-2</v>
      </c>
      <c r="O296" s="150">
        <f>ROUND(E296*N296,2)</f>
        <v>5.67</v>
      </c>
      <c r="P296" s="150">
        <v>0</v>
      </c>
      <c r="Q296" s="150">
        <f>ROUND(E296*P296,2)</f>
        <v>0</v>
      </c>
      <c r="R296" s="152"/>
      <c r="S296" s="152" t="s">
        <v>1617</v>
      </c>
      <c r="T296" s="153" t="s">
        <v>1617</v>
      </c>
      <c r="U296" s="135">
        <v>0</v>
      </c>
      <c r="V296" s="135">
        <f>ROUND(E296*U296,2)</f>
        <v>0</v>
      </c>
      <c r="W296" s="135"/>
      <c r="X296" s="135" t="s">
        <v>1458</v>
      </c>
      <c r="Y296" s="135" t="s">
        <v>1459</v>
      </c>
      <c r="Z296" s="125"/>
      <c r="AA296" s="125"/>
      <c r="AB296" s="125"/>
      <c r="AC296" s="125"/>
      <c r="AD296" s="125"/>
      <c r="AE296" s="125"/>
      <c r="AF296" s="125"/>
      <c r="AG296" s="125" t="s">
        <v>1460</v>
      </c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</row>
    <row r="297" spans="1:60" ht="22.5" outlineLevel="2" x14ac:dyDescent="0.2">
      <c r="A297" s="132"/>
      <c r="B297" s="133"/>
      <c r="C297" s="170" t="s">
        <v>1896</v>
      </c>
      <c r="D297" s="168"/>
      <c r="E297" s="169"/>
      <c r="F297" s="135"/>
      <c r="G297" s="135"/>
      <c r="H297" s="135"/>
      <c r="I297" s="135"/>
      <c r="J297" s="135"/>
      <c r="K297" s="135"/>
      <c r="L297" s="135"/>
      <c r="M297" s="135"/>
      <c r="N297" s="134"/>
      <c r="O297" s="134"/>
      <c r="P297" s="134"/>
      <c r="Q297" s="134"/>
      <c r="R297" s="135"/>
      <c r="S297" s="135"/>
      <c r="T297" s="135"/>
      <c r="U297" s="135"/>
      <c r="V297" s="135"/>
      <c r="W297" s="135"/>
      <c r="X297" s="135"/>
      <c r="Y297" s="135"/>
      <c r="Z297" s="125"/>
      <c r="AA297" s="125"/>
      <c r="AB297" s="125"/>
      <c r="AC297" s="125"/>
      <c r="AD297" s="125"/>
      <c r="AE297" s="125"/>
      <c r="AF297" s="125"/>
      <c r="AG297" s="125" t="s">
        <v>1619</v>
      </c>
      <c r="AH297" s="125">
        <v>0</v>
      </c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</row>
    <row r="298" spans="1:60" outlineLevel="3" x14ac:dyDescent="0.2">
      <c r="A298" s="132"/>
      <c r="B298" s="133"/>
      <c r="C298" s="170" t="s">
        <v>1897</v>
      </c>
      <c r="D298" s="168"/>
      <c r="E298" s="169">
        <v>41.41</v>
      </c>
      <c r="F298" s="135"/>
      <c r="G298" s="135"/>
      <c r="H298" s="135"/>
      <c r="I298" s="135"/>
      <c r="J298" s="135"/>
      <c r="K298" s="135"/>
      <c r="L298" s="135"/>
      <c r="M298" s="135"/>
      <c r="N298" s="134"/>
      <c r="O298" s="134"/>
      <c r="P298" s="134"/>
      <c r="Q298" s="134"/>
      <c r="R298" s="135"/>
      <c r="S298" s="135"/>
      <c r="T298" s="135"/>
      <c r="U298" s="135"/>
      <c r="V298" s="135"/>
      <c r="W298" s="135"/>
      <c r="X298" s="135"/>
      <c r="Y298" s="135"/>
      <c r="Z298" s="125"/>
      <c r="AA298" s="125"/>
      <c r="AB298" s="125"/>
      <c r="AC298" s="125"/>
      <c r="AD298" s="125"/>
      <c r="AE298" s="125"/>
      <c r="AF298" s="125"/>
      <c r="AG298" s="125" t="s">
        <v>1619</v>
      </c>
      <c r="AH298" s="125">
        <v>0</v>
      </c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</row>
    <row r="299" spans="1:60" ht="22.5" outlineLevel="3" x14ac:dyDescent="0.2">
      <c r="A299" s="132"/>
      <c r="B299" s="133"/>
      <c r="C299" s="170" t="s">
        <v>1898</v>
      </c>
      <c r="D299" s="168"/>
      <c r="E299" s="169">
        <v>27.68</v>
      </c>
      <c r="F299" s="135"/>
      <c r="G299" s="135"/>
      <c r="H299" s="135"/>
      <c r="I299" s="135"/>
      <c r="J299" s="135"/>
      <c r="K299" s="135"/>
      <c r="L299" s="135"/>
      <c r="M299" s="135"/>
      <c r="N299" s="134"/>
      <c r="O299" s="134"/>
      <c r="P299" s="134"/>
      <c r="Q299" s="134"/>
      <c r="R299" s="135"/>
      <c r="S299" s="135"/>
      <c r="T299" s="135"/>
      <c r="U299" s="135"/>
      <c r="V299" s="135"/>
      <c r="W299" s="135"/>
      <c r="X299" s="135"/>
      <c r="Y299" s="135"/>
      <c r="Z299" s="125"/>
      <c r="AA299" s="125"/>
      <c r="AB299" s="125"/>
      <c r="AC299" s="125"/>
      <c r="AD299" s="125"/>
      <c r="AE299" s="125"/>
      <c r="AF299" s="125"/>
      <c r="AG299" s="125" t="s">
        <v>1619</v>
      </c>
      <c r="AH299" s="125">
        <v>0</v>
      </c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</row>
    <row r="300" spans="1:60" outlineLevel="3" x14ac:dyDescent="0.2">
      <c r="A300" s="132"/>
      <c r="B300" s="133"/>
      <c r="C300" s="170" t="s">
        <v>1899</v>
      </c>
      <c r="D300" s="168"/>
      <c r="E300" s="169">
        <v>25.63</v>
      </c>
      <c r="F300" s="135"/>
      <c r="G300" s="135"/>
      <c r="H300" s="135"/>
      <c r="I300" s="135"/>
      <c r="J300" s="135"/>
      <c r="K300" s="135"/>
      <c r="L300" s="135"/>
      <c r="M300" s="135"/>
      <c r="N300" s="134"/>
      <c r="O300" s="134"/>
      <c r="P300" s="134"/>
      <c r="Q300" s="134"/>
      <c r="R300" s="135"/>
      <c r="S300" s="135"/>
      <c r="T300" s="135"/>
      <c r="U300" s="135"/>
      <c r="V300" s="135"/>
      <c r="W300" s="135"/>
      <c r="X300" s="135"/>
      <c r="Y300" s="135"/>
      <c r="Z300" s="125"/>
      <c r="AA300" s="125"/>
      <c r="AB300" s="125"/>
      <c r="AC300" s="125"/>
      <c r="AD300" s="125"/>
      <c r="AE300" s="125"/>
      <c r="AF300" s="125"/>
      <c r="AG300" s="125" t="s">
        <v>1619</v>
      </c>
      <c r="AH300" s="125">
        <v>0</v>
      </c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</row>
    <row r="301" spans="1:60" ht="22.5" outlineLevel="3" x14ac:dyDescent="0.2">
      <c r="A301" s="132"/>
      <c r="B301" s="133"/>
      <c r="C301" s="170" t="s">
        <v>1900</v>
      </c>
      <c r="D301" s="168"/>
      <c r="E301" s="169">
        <v>55.54</v>
      </c>
      <c r="F301" s="135"/>
      <c r="G301" s="135"/>
      <c r="H301" s="135"/>
      <c r="I301" s="135"/>
      <c r="J301" s="135"/>
      <c r="K301" s="135"/>
      <c r="L301" s="135"/>
      <c r="M301" s="135"/>
      <c r="N301" s="134"/>
      <c r="O301" s="134"/>
      <c r="P301" s="134"/>
      <c r="Q301" s="134"/>
      <c r="R301" s="135"/>
      <c r="S301" s="135"/>
      <c r="T301" s="135"/>
      <c r="U301" s="135"/>
      <c r="V301" s="135"/>
      <c r="W301" s="135"/>
      <c r="X301" s="135"/>
      <c r="Y301" s="135"/>
      <c r="Z301" s="125"/>
      <c r="AA301" s="125"/>
      <c r="AB301" s="125"/>
      <c r="AC301" s="125"/>
      <c r="AD301" s="125"/>
      <c r="AE301" s="125"/>
      <c r="AF301" s="125"/>
      <c r="AG301" s="125" t="s">
        <v>1619</v>
      </c>
      <c r="AH301" s="125">
        <v>0</v>
      </c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</row>
    <row r="302" spans="1:60" outlineLevel="3" x14ac:dyDescent="0.2">
      <c r="A302" s="132"/>
      <c r="B302" s="133"/>
      <c r="C302" s="170" t="s">
        <v>1901</v>
      </c>
      <c r="D302" s="168"/>
      <c r="E302" s="169">
        <v>5.47</v>
      </c>
      <c r="F302" s="135"/>
      <c r="G302" s="135"/>
      <c r="H302" s="135"/>
      <c r="I302" s="135"/>
      <c r="J302" s="135"/>
      <c r="K302" s="135"/>
      <c r="L302" s="135"/>
      <c r="M302" s="135"/>
      <c r="N302" s="134"/>
      <c r="O302" s="134"/>
      <c r="P302" s="134"/>
      <c r="Q302" s="134"/>
      <c r="R302" s="135"/>
      <c r="S302" s="135"/>
      <c r="T302" s="135"/>
      <c r="U302" s="135"/>
      <c r="V302" s="135"/>
      <c r="W302" s="135"/>
      <c r="X302" s="135"/>
      <c r="Y302" s="135"/>
      <c r="Z302" s="125"/>
      <c r="AA302" s="125"/>
      <c r="AB302" s="125"/>
      <c r="AC302" s="125"/>
      <c r="AD302" s="125"/>
      <c r="AE302" s="125"/>
      <c r="AF302" s="125"/>
      <c r="AG302" s="125" t="s">
        <v>1619</v>
      </c>
      <c r="AH302" s="125">
        <v>0</v>
      </c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</row>
    <row r="303" spans="1:60" ht="22.5" outlineLevel="3" x14ac:dyDescent="0.2">
      <c r="A303" s="132"/>
      <c r="B303" s="133"/>
      <c r="C303" s="170" t="s">
        <v>1902</v>
      </c>
      <c r="D303" s="168"/>
      <c r="E303" s="169">
        <v>12.13</v>
      </c>
      <c r="F303" s="135"/>
      <c r="G303" s="135"/>
      <c r="H303" s="135"/>
      <c r="I303" s="135"/>
      <c r="J303" s="135"/>
      <c r="K303" s="135"/>
      <c r="L303" s="135"/>
      <c r="M303" s="135"/>
      <c r="N303" s="134"/>
      <c r="O303" s="134"/>
      <c r="P303" s="134"/>
      <c r="Q303" s="134"/>
      <c r="R303" s="135"/>
      <c r="S303" s="135"/>
      <c r="T303" s="135"/>
      <c r="U303" s="135"/>
      <c r="V303" s="135"/>
      <c r="W303" s="135"/>
      <c r="X303" s="135"/>
      <c r="Y303" s="135"/>
      <c r="Z303" s="125"/>
      <c r="AA303" s="125"/>
      <c r="AB303" s="125"/>
      <c r="AC303" s="125"/>
      <c r="AD303" s="125"/>
      <c r="AE303" s="125"/>
      <c r="AF303" s="125"/>
      <c r="AG303" s="125" t="s">
        <v>1619</v>
      </c>
      <c r="AH303" s="125">
        <v>0</v>
      </c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</row>
    <row r="304" spans="1:60" outlineLevel="3" x14ac:dyDescent="0.2">
      <c r="A304" s="132"/>
      <c r="B304" s="133"/>
      <c r="C304" s="170" t="s">
        <v>1903</v>
      </c>
      <c r="D304" s="168"/>
      <c r="E304" s="169">
        <v>10.97</v>
      </c>
      <c r="F304" s="135"/>
      <c r="G304" s="135"/>
      <c r="H304" s="135"/>
      <c r="I304" s="135"/>
      <c r="J304" s="135"/>
      <c r="K304" s="135"/>
      <c r="L304" s="135"/>
      <c r="M304" s="135"/>
      <c r="N304" s="134"/>
      <c r="O304" s="134"/>
      <c r="P304" s="134"/>
      <c r="Q304" s="134"/>
      <c r="R304" s="135"/>
      <c r="S304" s="135"/>
      <c r="T304" s="135"/>
      <c r="U304" s="135"/>
      <c r="V304" s="135"/>
      <c r="W304" s="135"/>
      <c r="X304" s="135"/>
      <c r="Y304" s="135"/>
      <c r="Z304" s="125"/>
      <c r="AA304" s="125"/>
      <c r="AB304" s="125"/>
      <c r="AC304" s="125"/>
      <c r="AD304" s="125"/>
      <c r="AE304" s="125"/>
      <c r="AF304" s="125"/>
      <c r="AG304" s="125" t="s">
        <v>1619</v>
      </c>
      <c r="AH304" s="125">
        <v>0</v>
      </c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</row>
    <row r="305" spans="1:60" outlineLevel="3" x14ac:dyDescent="0.2">
      <c r="A305" s="132"/>
      <c r="B305" s="133"/>
      <c r="C305" s="170" t="s">
        <v>1904</v>
      </c>
      <c r="D305" s="168"/>
      <c r="E305" s="169">
        <v>1.24</v>
      </c>
      <c r="F305" s="135"/>
      <c r="G305" s="135"/>
      <c r="H305" s="135"/>
      <c r="I305" s="135"/>
      <c r="J305" s="135"/>
      <c r="K305" s="135"/>
      <c r="L305" s="135"/>
      <c r="M305" s="135"/>
      <c r="N305" s="134"/>
      <c r="O305" s="134"/>
      <c r="P305" s="134"/>
      <c r="Q305" s="134"/>
      <c r="R305" s="135"/>
      <c r="S305" s="135"/>
      <c r="T305" s="135"/>
      <c r="U305" s="135"/>
      <c r="V305" s="135"/>
      <c r="W305" s="135"/>
      <c r="X305" s="135"/>
      <c r="Y305" s="135"/>
      <c r="Z305" s="125"/>
      <c r="AA305" s="125"/>
      <c r="AB305" s="125"/>
      <c r="AC305" s="125"/>
      <c r="AD305" s="125"/>
      <c r="AE305" s="125"/>
      <c r="AF305" s="125"/>
      <c r="AG305" s="125" t="s">
        <v>1619</v>
      </c>
      <c r="AH305" s="125">
        <v>0</v>
      </c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</row>
    <row r="306" spans="1:60" outlineLevel="1" x14ac:dyDescent="0.2">
      <c r="A306" s="147">
        <v>70</v>
      </c>
      <c r="B306" s="148" t="s">
        <v>1934</v>
      </c>
      <c r="C306" s="163" t="s">
        <v>1935</v>
      </c>
      <c r="D306" s="149" t="s">
        <v>1716</v>
      </c>
      <c r="E306" s="150">
        <v>72.375</v>
      </c>
      <c r="F306" s="151"/>
      <c r="G306" s="152">
        <f>ROUND(E306*F306,2)</f>
        <v>0</v>
      </c>
      <c r="H306" s="151">
        <v>58.18</v>
      </c>
      <c r="I306" s="152">
        <f>ROUND(E306*H306,2)</f>
        <v>4210.78</v>
      </c>
      <c r="J306" s="151">
        <v>25.72</v>
      </c>
      <c r="K306" s="152">
        <f>ROUND(E306*J306,2)</f>
        <v>1861.49</v>
      </c>
      <c r="L306" s="152">
        <v>21</v>
      </c>
      <c r="M306" s="152">
        <f>G306*(1+L306/100)</f>
        <v>0</v>
      </c>
      <c r="N306" s="150">
        <v>2.3000000000000001E-4</v>
      </c>
      <c r="O306" s="150">
        <f>ROUND(E306*N306,2)</f>
        <v>0.02</v>
      </c>
      <c r="P306" s="150">
        <v>0</v>
      </c>
      <c r="Q306" s="150">
        <f>ROUND(E306*P306,2)</f>
        <v>0</v>
      </c>
      <c r="R306" s="152"/>
      <c r="S306" s="152" t="s">
        <v>1617</v>
      </c>
      <c r="T306" s="153" t="s">
        <v>1617</v>
      </c>
      <c r="U306" s="135">
        <v>0</v>
      </c>
      <c r="V306" s="135">
        <f>ROUND(E306*U306,2)</f>
        <v>0</v>
      </c>
      <c r="W306" s="135"/>
      <c r="X306" s="135" t="s">
        <v>1458</v>
      </c>
      <c r="Y306" s="135" t="s">
        <v>1459</v>
      </c>
      <c r="Z306" s="125"/>
      <c r="AA306" s="125"/>
      <c r="AB306" s="125"/>
      <c r="AC306" s="125"/>
      <c r="AD306" s="125"/>
      <c r="AE306" s="125"/>
      <c r="AF306" s="125"/>
      <c r="AG306" s="125" t="s">
        <v>1460</v>
      </c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</row>
    <row r="307" spans="1:60" outlineLevel="2" x14ac:dyDescent="0.2">
      <c r="A307" s="132"/>
      <c r="B307" s="133"/>
      <c r="C307" s="170" t="s">
        <v>1936</v>
      </c>
      <c r="D307" s="168"/>
      <c r="E307" s="169"/>
      <c r="F307" s="135"/>
      <c r="G307" s="135"/>
      <c r="H307" s="135"/>
      <c r="I307" s="135"/>
      <c r="J307" s="135"/>
      <c r="K307" s="135"/>
      <c r="L307" s="135"/>
      <c r="M307" s="135"/>
      <c r="N307" s="134"/>
      <c r="O307" s="134"/>
      <c r="P307" s="134"/>
      <c r="Q307" s="134"/>
      <c r="R307" s="135"/>
      <c r="S307" s="135"/>
      <c r="T307" s="135"/>
      <c r="U307" s="135"/>
      <c r="V307" s="135"/>
      <c r="W307" s="135"/>
      <c r="X307" s="135"/>
      <c r="Y307" s="135"/>
      <c r="Z307" s="125"/>
      <c r="AA307" s="125"/>
      <c r="AB307" s="125"/>
      <c r="AC307" s="125"/>
      <c r="AD307" s="125"/>
      <c r="AE307" s="125"/>
      <c r="AF307" s="125"/>
      <c r="AG307" s="125" t="s">
        <v>1619</v>
      </c>
      <c r="AH307" s="125">
        <v>0</v>
      </c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</row>
    <row r="308" spans="1:60" outlineLevel="3" x14ac:dyDescent="0.2">
      <c r="A308" s="132"/>
      <c r="B308" s="133"/>
      <c r="C308" s="170" t="s">
        <v>1937</v>
      </c>
      <c r="D308" s="168"/>
      <c r="E308" s="169">
        <v>22.5</v>
      </c>
      <c r="F308" s="135"/>
      <c r="G308" s="135"/>
      <c r="H308" s="135"/>
      <c r="I308" s="135"/>
      <c r="J308" s="135"/>
      <c r="K308" s="135"/>
      <c r="L308" s="135"/>
      <c r="M308" s="135"/>
      <c r="N308" s="134"/>
      <c r="O308" s="134"/>
      <c r="P308" s="134"/>
      <c r="Q308" s="134"/>
      <c r="R308" s="135"/>
      <c r="S308" s="135"/>
      <c r="T308" s="135"/>
      <c r="U308" s="135"/>
      <c r="V308" s="135"/>
      <c r="W308" s="135"/>
      <c r="X308" s="135"/>
      <c r="Y308" s="135"/>
      <c r="Z308" s="125"/>
      <c r="AA308" s="125"/>
      <c r="AB308" s="125"/>
      <c r="AC308" s="125"/>
      <c r="AD308" s="125"/>
      <c r="AE308" s="125"/>
      <c r="AF308" s="125"/>
      <c r="AG308" s="125" t="s">
        <v>1619</v>
      </c>
      <c r="AH308" s="125">
        <v>0</v>
      </c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</row>
    <row r="309" spans="1:60" outlineLevel="3" x14ac:dyDescent="0.2">
      <c r="A309" s="132"/>
      <c r="B309" s="133"/>
      <c r="C309" s="170" t="s">
        <v>1938</v>
      </c>
      <c r="D309" s="168"/>
      <c r="E309" s="169">
        <v>11</v>
      </c>
      <c r="F309" s="135"/>
      <c r="G309" s="135"/>
      <c r="H309" s="135"/>
      <c r="I309" s="135"/>
      <c r="J309" s="135"/>
      <c r="K309" s="135"/>
      <c r="L309" s="135"/>
      <c r="M309" s="135"/>
      <c r="N309" s="134"/>
      <c r="O309" s="134"/>
      <c r="P309" s="134"/>
      <c r="Q309" s="134"/>
      <c r="R309" s="135"/>
      <c r="S309" s="135"/>
      <c r="T309" s="135"/>
      <c r="U309" s="135"/>
      <c r="V309" s="135"/>
      <c r="W309" s="135"/>
      <c r="X309" s="135"/>
      <c r="Y309" s="135"/>
      <c r="Z309" s="125"/>
      <c r="AA309" s="125"/>
      <c r="AB309" s="125"/>
      <c r="AC309" s="125"/>
      <c r="AD309" s="125"/>
      <c r="AE309" s="125"/>
      <c r="AF309" s="125"/>
      <c r="AG309" s="125" t="s">
        <v>1619</v>
      </c>
      <c r="AH309" s="125">
        <v>0</v>
      </c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</row>
    <row r="310" spans="1:60" ht="33.75" outlineLevel="3" x14ac:dyDescent="0.2">
      <c r="A310" s="132"/>
      <c r="B310" s="133"/>
      <c r="C310" s="170" t="s">
        <v>1939</v>
      </c>
      <c r="D310" s="168"/>
      <c r="E310" s="169">
        <v>38.880000000000003</v>
      </c>
      <c r="F310" s="135"/>
      <c r="G310" s="135"/>
      <c r="H310" s="135"/>
      <c r="I310" s="135"/>
      <c r="J310" s="135"/>
      <c r="K310" s="135"/>
      <c r="L310" s="135"/>
      <c r="M310" s="135"/>
      <c r="N310" s="134"/>
      <c r="O310" s="134"/>
      <c r="P310" s="134"/>
      <c r="Q310" s="134"/>
      <c r="R310" s="135"/>
      <c r="S310" s="135"/>
      <c r="T310" s="135"/>
      <c r="U310" s="135"/>
      <c r="V310" s="135"/>
      <c r="W310" s="135"/>
      <c r="X310" s="135"/>
      <c r="Y310" s="135"/>
      <c r="Z310" s="125"/>
      <c r="AA310" s="125"/>
      <c r="AB310" s="125"/>
      <c r="AC310" s="125"/>
      <c r="AD310" s="125"/>
      <c r="AE310" s="125"/>
      <c r="AF310" s="125"/>
      <c r="AG310" s="125" t="s">
        <v>1619</v>
      </c>
      <c r="AH310" s="125">
        <v>0</v>
      </c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</row>
    <row r="311" spans="1:60" outlineLevel="1" x14ac:dyDescent="0.2">
      <c r="A311" s="147">
        <v>71</v>
      </c>
      <c r="B311" s="148" t="s">
        <v>1940</v>
      </c>
      <c r="C311" s="163" t="s">
        <v>1941</v>
      </c>
      <c r="D311" s="149" t="s">
        <v>1641</v>
      </c>
      <c r="E311" s="150">
        <v>47.211300000000001</v>
      </c>
      <c r="F311" s="151"/>
      <c r="G311" s="152">
        <f>ROUND(E311*F311,2)</f>
        <v>0</v>
      </c>
      <c r="H311" s="151">
        <v>17.3</v>
      </c>
      <c r="I311" s="152">
        <f>ROUND(E311*H311,2)</f>
        <v>816.76</v>
      </c>
      <c r="J311" s="151">
        <v>36.4</v>
      </c>
      <c r="K311" s="152">
        <f>ROUND(E311*J311,2)</f>
        <v>1718.49</v>
      </c>
      <c r="L311" s="152">
        <v>21</v>
      </c>
      <c r="M311" s="152">
        <f>G311*(1+L311/100)</f>
        <v>0</v>
      </c>
      <c r="N311" s="150">
        <v>4.0000000000000003E-5</v>
      </c>
      <c r="O311" s="150">
        <f>ROUND(E311*N311,2)</f>
        <v>0</v>
      </c>
      <c r="P311" s="150">
        <v>0</v>
      </c>
      <c r="Q311" s="150">
        <f>ROUND(E311*P311,2)</f>
        <v>0</v>
      </c>
      <c r="R311" s="152"/>
      <c r="S311" s="152" t="s">
        <v>1617</v>
      </c>
      <c r="T311" s="153" t="s">
        <v>1617</v>
      </c>
      <c r="U311" s="135">
        <v>0</v>
      </c>
      <c r="V311" s="135">
        <f>ROUND(E311*U311,2)</f>
        <v>0</v>
      </c>
      <c r="W311" s="135"/>
      <c r="X311" s="135" t="s">
        <v>1458</v>
      </c>
      <c r="Y311" s="135" t="s">
        <v>1459</v>
      </c>
      <c r="Z311" s="125"/>
      <c r="AA311" s="125"/>
      <c r="AB311" s="125"/>
      <c r="AC311" s="125"/>
      <c r="AD311" s="125"/>
      <c r="AE311" s="125"/>
      <c r="AF311" s="125"/>
      <c r="AG311" s="125" t="s">
        <v>1460</v>
      </c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</row>
    <row r="312" spans="1:60" outlineLevel="2" x14ac:dyDescent="0.2">
      <c r="A312" s="132"/>
      <c r="B312" s="133"/>
      <c r="C312" s="170" t="s">
        <v>1942</v>
      </c>
      <c r="D312" s="168"/>
      <c r="E312" s="169"/>
      <c r="F312" s="135"/>
      <c r="G312" s="135"/>
      <c r="H312" s="135"/>
      <c r="I312" s="135"/>
      <c r="J312" s="135"/>
      <c r="K312" s="135"/>
      <c r="L312" s="135"/>
      <c r="M312" s="135"/>
      <c r="N312" s="134"/>
      <c r="O312" s="134"/>
      <c r="P312" s="134"/>
      <c r="Q312" s="134"/>
      <c r="R312" s="135"/>
      <c r="S312" s="135"/>
      <c r="T312" s="135"/>
      <c r="U312" s="135"/>
      <c r="V312" s="135"/>
      <c r="W312" s="135"/>
      <c r="X312" s="135"/>
      <c r="Y312" s="135"/>
      <c r="Z312" s="125"/>
      <c r="AA312" s="125"/>
      <c r="AB312" s="125"/>
      <c r="AC312" s="125"/>
      <c r="AD312" s="125"/>
      <c r="AE312" s="125"/>
      <c r="AF312" s="125"/>
      <c r="AG312" s="125" t="s">
        <v>1619</v>
      </c>
      <c r="AH312" s="125">
        <v>0</v>
      </c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</row>
    <row r="313" spans="1:60" outlineLevel="3" x14ac:dyDescent="0.2">
      <c r="A313" s="132"/>
      <c r="B313" s="133"/>
      <c r="C313" s="170" t="s">
        <v>1943</v>
      </c>
      <c r="D313" s="168"/>
      <c r="E313" s="169">
        <v>12.19</v>
      </c>
      <c r="F313" s="135"/>
      <c r="G313" s="135"/>
      <c r="H313" s="135"/>
      <c r="I313" s="135"/>
      <c r="J313" s="135"/>
      <c r="K313" s="135"/>
      <c r="L313" s="135"/>
      <c r="M313" s="135"/>
      <c r="N313" s="134"/>
      <c r="O313" s="134"/>
      <c r="P313" s="134"/>
      <c r="Q313" s="134"/>
      <c r="R313" s="135"/>
      <c r="S313" s="135"/>
      <c r="T313" s="135"/>
      <c r="U313" s="135"/>
      <c r="V313" s="135"/>
      <c r="W313" s="135"/>
      <c r="X313" s="135"/>
      <c r="Y313" s="135"/>
      <c r="Z313" s="125"/>
      <c r="AA313" s="125"/>
      <c r="AB313" s="125"/>
      <c r="AC313" s="125"/>
      <c r="AD313" s="125"/>
      <c r="AE313" s="125"/>
      <c r="AF313" s="125"/>
      <c r="AG313" s="125" t="s">
        <v>1619</v>
      </c>
      <c r="AH313" s="125">
        <v>0</v>
      </c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</row>
    <row r="314" spans="1:60" outlineLevel="3" x14ac:dyDescent="0.2">
      <c r="A314" s="132"/>
      <c r="B314" s="133"/>
      <c r="C314" s="170" t="s">
        <v>1944</v>
      </c>
      <c r="D314" s="168"/>
      <c r="E314" s="169">
        <v>13.02</v>
      </c>
      <c r="F314" s="135"/>
      <c r="G314" s="135"/>
      <c r="H314" s="135"/>
      <c r="I314" s="135"/>
      <c r="J314" s="135"/>
      <c r="K314" s="135"/>
      <c r="L314" s="135"/>
      <c r="M314" s="135"/>
      <c r="N314" s="134"/>
      <c r="O314" s="134"/>
      <c r="P314" s="134"/>
      <c r="Q314" s="134"/>
      <c r="R314" s="135"/>
      <c r="S314" s="135"/>
      <c r="T314" s="135"/>
      <c r="U314" s="135"/>
      <c r="V314" s="135"/>
      <c r="W314" s="135"/>
      <c r="X314" s="135"/>
      <c r="Y314" s="135"/>
      <c r="Z314" s="125"/>
      <c r="AA314" s="125"/>
      <c r="AB314" s="125"/>
      <c r="AC314" s="125"/>
      <c r="AD314" s="125"/>
      <c r="AE314" s="125"/>
      <c r="AF314" s="125"/>
      <c r="AG314" s="125" t="s">
        <v>1619</v>
      </c>
      <c r="AH314" s="125">
        <v>0</v>
      </c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</row>
    <row r="315" spans="1:60" ht="33.75" outlineLevel="3" x14ac:dyDescent="0.2">
      <c r="A315" s="132"/>
      <c r="B315" s="133"/>
      <c r="C315" s="170" t="s">
        <v>1945</v>
      </c>
      <c r="D315" s="168"/>
      <c r="E315" s="169">
        <v>22</v>
      </c>
      <c r="F315" s="135"/>
      <c r="G315" s="135"/>
      <c r="H315" s="135"/>
      <c r="I315" s="135"/>
      <c r="J315" s="135"/>
      <c r="K315" s="135"/>
      <c r="L315" s="135"/>
      <c r="M315" s="135"/>
      <c r="N315" s="134"/>
      <c r="O315" s="134"/>
      <c r="P315" s="134"/>
      <c r="Q315" s="134"/>
      <c r="R315" s="135"/>
      <c r="S315" s="135"/>
      <c r="T315" s="135"/>
      <c r="U315" s="135"/>
      <c r="V315" s="135"/>
      <c r="W315" s="135"/>
      <c r="X315" s="135"/>
      <c r="Y315" s="135"/>
      <c r="Z315" s="125"/>
      <c r="AA315" s="125"/>
      <c r="AB315" s="125"/>
      <c r="AC315" s="125"/>
      <c r="AD315" s="125"/>
      <c r="AE315" s="125"/>
      <c r="AF315" s="125"/>
      <c r="AG315" s="125" t="s">
        <v>1619</v>
      </c>
      <c r="AH315" s="125">
        <v>0</v>
      </c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</row>
    <row r="316" spans="1:60" ht="22.5" outlineLevel="1" x14ac:dyDescent="0.2">
      <c r="A316" s="147">
        <v>72</v>
      </c>
      <c r="B316" s="148" t="s">
        <v>1946</v>
      </c>
      <c r="C316" s="163" t="s">
        <v>1947</v>
      </c>
      <c r="D316" s="149" t="s">
        <v>1641</v>
      </c>
      <c r="E316" s="150">
        <v>18.18</v>
      </c>
      <c r="F316" s="151"/>
      <c r="G316" s="152">
        <f>ROUND(E316*F316,2)</f>
        <v>0</v>
      </c>
      <c r="H316" s="151">
        <v>1357.34</v>
      </c>
      <c r="I316" s="152">
        <f>ROUND(E316*H316,2)</f>
        <v>24676.44</v>
      </c>
      <c r="J316" s="151">
        <v>446.66</v>
      </c>
      <c r="K316" s="152">
        <f>ROUND(E316*J316,2)</f>
        <v>8120.28</v>
      </c>
      <c r="L316" s="152">
        <v>21</v>
      </c>
      <c r="M316" s="152">
        <f>G316*(1+L316/100)</f>
        <v>0</v>
      </c>
      <c r="N316" s="150">
        <v>1.325E-2</v>
      </c>
      <c r="O316" s="150">
        <f>ROUND(E316*N316,2)</f>
        <v>0.24</v>
      </c>
      <c r="P316" s="150">
        <v>0</v>
      </c>
      <c r="Q316" s="150">
        <f>ROUND(E316*P316,2)</f>
        <v>0</v>
      </c>
      <c r="R316" s="152"/>
      <c r="S316" s="152" t="s">
        <v>1617</v>
      </c>
      <c r="T316" s="153" t="s">
        <v>1617</v>
      </c>
      <c r="U316" s="135">
        <v>0</v>
      </c>
      <c r="V316" s="135">
        <f>ROUND(E316*U316,2)</f>
        <v>0</v>
      </c>
      <c r="W316" s="135"/>
      <c r="X316" s="135" t="s">
        <v>1458</v>
      </c>
      <c r="Y316" s="135" t="s">
        <v>1459</v>
      </c>
      <c r="Z316" s="125"/>
      <c r="AA316" s="125"/>
      <c r="AB316" s="125"/>
      <c r="AC316" s="125"/>
      <c r="AD316" s="125"/>
      <c r="AE316" s="125"/>
      <c r="AF316" s="125"/>
      <c r="AG316" s="125" t="s">
        <v>1460</v>
      </c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</row>
    <row r="317" spans="1:60" ht="22.5" outlineLevel="2" x14ac:dyDescent="0.2">
      <c r="A317" s="132"/>
      <c r="B317" s="133"/>
      <c r="C317" s="170" t="s">
        <v>1948</v>
      </c>
      <c r="D317" s="168"/>
      <c r="E317" s="169">
        <v>18.18</v>
      </c>
      <c r="F317" s="135"/>
      <c r="G317" s="135"/>
      <c r="H317" s="135"/>
      <c r="I317" s="135"/>
      <c r="J317" s="135"/>
      <c r="K317" s="135"/>
      <c r="L317" s="135"/>
      <c r="M317" s="135"/>
      <c r="N317" s="134"/>
      <c r="O317" s="134"/>
      <c r="P317" s="134"/>
      <c r="Q317" s="134"/>
      <c r="R317" s="135"/>
      <c r="S317" s="135"/>
      <c r="T317" s="135"/>
      <c r="U317" s="135"/>
      <c r="V317" s="135"/>
      <c r="W317" s="135"/>
      <c r="X317" s="135"/>
      <c r="Y317" s="135"/>
      <c r="Z317" s="125"/>
      <c r="AA317" s="125"/>
      <c r="AB317" s="125"/>
      <c r="AC317" s="125"/>
      <c r="AD317" s="125"/>
      <c r="AE317" s="125"/>
      <c r="AF317" s="125"/>
      <c r="AG317" s="125" t="s">
        <v>1619</v>
      </c>
      <c r="AH317" s="125">
        <v>0</v>
      </c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</row>
    <row r="318" spans="1:60" outlineLevel="1" x14ac:dyDescent="0.2">
      <c r="A318" s="147">
        <v>73</v>
      </c>
      <c r="B318" s="148" t="s">
        <v>1949</v>
      </c>
      <c r="C318" s="163" t="s">
        <v>1950</v>
      </c>
      <c r="D318" s="149" t="s">
        <v>1716</v>
      </c>
      <c r="E318" s="150">
        <v>55.65</v>
      </c>
      <c r="F318" s="151"/>
      <c r="G318" s="152">
        <f>ROUND(E318*F318,2)</f>
        <v>0</v>
      </c>
      <c r="H318" s="151">
        <v>40.44</v>
      </c>
      <c r="I318" s="152">
        <f>ROUND(E318*H318,2)</f>
        <v>2250.4899999999998</v>
      </c>
      <c r="J318" s="151">
        <v>85.06</v>
      </c>
      <c r="K318" s="152">
        <f>ROUND(E318*J318,2)</f>
        <v>4733.59</v>
      </c>
      <c r="L318" s="152">
        <v>21</v>
      </c>
      <c r="M318" s="152">
        <f>G318*(1+L318/100)</f>
        <v>0</v>
      </c>
      <c r="N318" s="150">
        <v>2.0000000000000002E-5</v>
      </c>
      <c r="O318" s="150">
        <f>ROUND(E318*N318,2)</f>
        <v>0</v>
      </c>
      <c r="P318" s="150">
        <v>0</v>
      </c>
      <c r="Q318" s="150">
        <f>ROUND(E318*P318,2)</f>
        <v>0</v>
      </c>
      <c r="R318" s="152"/>
      <c r="S318" s="152" t="s">
        <v>1617</v>
      </c>
      <c r="T318" s="153" t="s">
        <v>1617</v>
      </c>
      <c r="U318" s="135">
        <v>0</v>
      </c>
      <c r="V318" s="135">
        <f>ROUND(E318*U318,2)</f>
        <v>0</v>
      </c>
      <c r="W318" s="135"/>
      <c r="X318" s="135" t="s">
        <v>1458</v>
      </c>
      <c r="Y318" s="135" t="s">
        <v>1459</v>
      </c>
      <c r="Z318" s="125"/>
      <c r="AA318" s="125"/>
      <c r="AB318" s="125"/>
      <c r="AC318" s="125"/>
      <c r="AD318" s="125"/>
      <c r="AE318" s="125"/>
      <c r="AF318" s="125"/>
      <c r="AG318" s="125" t="s">
        <v>1460</v>
      </c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</row>
    <row r="319" spans="1:60" outlineLevel="2" x14ac:dyDescent="0.2">
      <c r="A319" s="132"/>
      <c r="B319" s="133"/>
      <c r="C319" s="269" t="s">
        <v>1951</v>
      </c>
      <c r="D319" s="270"/>
      <c r="E319" s="270"/>
      <c r="F319" s="270"/>
      <c r="G319" s="270"/>
      <c r="H319" s="135"/>
      <c r="I319" s="135"/>
      <c r="J319" s="135"/>
      <c r="K319" s="135"/>
      <c r="L319" s="135"/>
      <c r="M319" s="135"/>
      <c r="N319" s="134"/>
      <c r="O319" s="134"/>
      <c r="P319" s="134"/>
      <c r="Q319" s="134"/>
      <c r="R319" s="135"/>
      <c r="S319" s="135"/>
      <c r="T319" s="135"/>
      <c r="U319" s="135"/>
      <c r="V319" s="135"/>
      <c r="W319" s="135"/>
      <c r="X319" s="135"/>
      <c r="Y319" s="135"/>
      <c r="Z319" s="125"/>
      <c r="AA319" s="125"/>
      <c r="AB319" s="125"/>
      <c r="AC319" s="125"/>
      <c r="AD319" s="125"/>
      <c r="AE319" s="125"/>
      <c r="AF319" s="125"/>
      <c r="AG319" s="125" t="s">
        <v>1462</v>
      </c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</row>
    <row r="320" spans="1:60" outlineLevel="2" x14ac:dyDescent="0.2">
      <c r="A320" s="132"/>
      <c r="B320" s="133"/>
      <c r="C320" s="170" t="s">
        <v>1952</v>
      </c>
      <c r="D320" s="168"/>
      <c r="E320" s="169"/>
      <c r="F320" s="135"/>
      <c r="G320" s="135"/>
      <c r="H320" s="135"/>
      <c r="I320" s="135"/>
      <c r="J320" s="135"/>
      <c r="K320" s="135"/>
      <c r="L320" s="135"/>
      <c r="M320" s="135"/>
      <c r="N320" s="134"/>
      <c r="O320" s="134"/>
      <c r="P320" s="134"/>
      <c r="Q320" s="134"/>
      <c r="R320" s="135"/>
      <c r="S320" s="135"/>
      <c r="T320" s="135"/>
      <c r="U320" s="135"/>
      <c r="V320" s="135"/>
      <c r="W320" s="135"/>
      <c r="X320" s="135"/>
      <c r="Y320" s="135"/>
      <c r="Z320" s="125"/>
      <c r="AA320" s="125"/>
      <c r="AB320" s="125"/>
      <c r="AC320" s="125"/>
      <c r="AD320" s="125"/>
      <c r="AE320" s="125"/>
      <c r="AF320" s="125"/>
      <c r="AG320" s="125" t="s">
        <v>1619</v>
      </c>
      <c r="AH320" s="125">
        <v>0</v>
      </c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</row>
    <row r="321" spans="1:60" outlineLevel="3" x14ac:dyDescent="0.2">
      <c r="A321" s="132"/>
      <c r="B321" s="133"/>
      <c r="C321" s="170" t="s">
        <v>1953</v>
      </c>
      <c r="D321" s="168"/>
      <c r="E321" s="169">
        <v>23.3</v>
      </c>
      <c r="F321" s="135"/>
      <c r="G321" s="135"/>
      <c r="H321" s="135"/>
      <c r="I321" s="135"/>
      <c r="J321" s="135"/>
      <c r="K321" s="135"/>
      <c r="L321" s="135"/>
      <c r="M321" s="135"/>
      <c r="N321" s="134"/>
      <c r="O321" s="134"/>
      <c r="P321" s="134"/>
      <c r="Q321" s="134"/>
      <c r="R321" s="135"/>
      <c r="S321" s="135"/>
      <c r="T321" s="135"/>
      <c r="U321" s="135"/>
      <c r="V321" s="135"/>
      <c r="W321" s="135"/>
      <c r="X321" s="135"/>
      <c r="Y321" s="135"/>
      <c r="Z321" s="125"/>
      <c r="AA321" s="125"/>
      <c r="AB321" s="125"/>
      <c r="AC321" s="125"/>
      <c r="AD321" s="125"/>
      <c r="AE321" s="125"/>
      <c r="AF321" s="125"/>
      <c r="AG321" s="125" t="s">
        <v>1619</v>
      </c>
      <c r="AH321" s="125">
        <v>0</v>
      </c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</row>
    <row r="322" spans="1:60" outlineLevel="3" x14ac:dyDescent="0.2">
      <c r="A322" s="132"/>
      <c r="B322" s="133"/>
      <c r="C322" s="170" t="s">
        <v>1954</v>
      </c>
      <c r="D322" s="168"/>
      <c r="E322" s="169">
        <v>4.2</v>
      </c>
      <c r="F322" s="135"/>
      <c r="G322" s="135"/>
      <c r="H322" s="135"/>
      <c r="I322" s="135"/>
      <c r="J322" s="135"/>
      <c r="K322" s="135"/>
      <c r="L322" s="135"/>
      <c r="M322" s="135"/>
      <c r="N322" s="134"/>
      <c r="O322" s="134"/>
      <c r="P322" s="134"/>
      <c r="Q322" s="134"/>
      <c r="R322" s="135"/>
      <c r="S322" s="135"/>
      <c r="T322" s="135"/>
      <c r="U322" s="135"/>
      <c r="V322" s="135"/>
      <c r="W322" s="135"/>
      <c r="X322" s="135"/>
      <c r="Y322" s="135"/>
      <c r="Z322" s="125"/>
      <c r="AA322" s="125"/>
      <c r="AB322" s="125"/>
      <c r="AC322" s="125"/>
      <c r="AD322" s="125"/>
      <c r="AE322" s="125"/>
      <c r="AF322" s="125"/>
      <c r="AG322" s="125" t="s">
        <v>1619</v>
      </c>
      <c r="AH322" s="125">
        <v>0</v>
      </c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</row>
    <row r="323" spans="1:60" outlineLevel="3" x14ac:dyDescent="0.2">
      <c r="A323" s="132"/>
      <c r="B323" s="133"/>
      <c r="C323" s="170" t="s">
        <v>1955</v>
      </c>
      <c r="D323" s="168"/>
      <c r="E323" s="169">
        <v>15.15</v>
      </c>
      <c r="F323" s="135"/>
      <c r="G323" s="135"/>
      <c r="H323" s="135"/>
      <c r="I323" s="135"/>
      <c r="J323" s="135"/>
      <c r="K323" s="135"/>
      <c r="L323" s="135"/>
      <c r="M323" s="135"/>
      <c r="N323" s="134"/>
      <c r="O323" s="134"/>
      <c r="P323" s="134"/>
      <c r="Q323" s="134"/>
      <c r="R323" s="135"/>
      <c r="S323" s="135"/>
      <c r="T323" s="135"/>
      <c r="U323" s="135"/>
      <c r="V323" s="135"/>
      <c r="W323" s="135"/>
      <c r="X323" s="135"/>
      <c r="Y323" s="135"/>
      <c r="Z323" s="125"/>
      <c r="AA323" s="125"/>
      <c r="AB323" s="125"/>
      <c r="AC323" s="125"/>
      <c r="AD323" s="125"/>
      <c r="AE323" s="125"/>
      <c r="AF323" s="125"/>
      <c r="AG323" s="125" t="s">
        <v>1619</v>
      </c>
      <c r="AH323" s="125">
        <v>0</v>
      </c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</row>
    <row r="324" spans="1:60" outlineLevel="3" x14ac:dyDescent="0.2">
      <c r="A324" s="132"/>
      <c r="B324" s="133"/>
      <c r="C324" s="170" t="s">
        <v>1956</v>
      </c>
      <c r="D324" s="168"/>
      <c r="E324" s="169">
        <v>13</v>
      </c>
      <c r="F324" s="135"/>
      <c r="G324" s="135"/>
      <c r="H324" s="135"/>
      <c r="I324" s="135"/>
      <c r="J324" s="135"/>
      <c r="K324" s="135"/>
      <c r="L324" s="135"/>
      <c r="M324" s="135"/>
      <c r="N324" s="134"/>
      <c r="O324" s="134"/>
      <c r="P324" s="134"/>
      <c r="Q324" s="134"/>
      <c r="R324" s="135"/>
      <c r="S324" s="135"/>
      <c r="T324" s="135"/>
      <c r="U324" s="135"/>
      <c r="V324" s="135"/>
      <c r="W324" s="135"/>
      <c r="X324" s="135"/>
      <c r="Y324" s="135"/>
      <c r="Z324" s="125"/>
      <c r="AA324" s="125"/>
      <c r="AB324" s="125"/>
      <c r="AC324" s="125"/>
      <c r="AD324" s="125"/>
      <c r="AE324" s="125"/>
      <c r="AF324" s="125"/>
      <c r="AG324" s="125" t="s">
        <v>1619</v>
      </c>
      <c r="AH324" s="125">
        <v>0</v>
      </c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</row>
    <row r="325" spans="1:60" outlineLevel="1" x14ac:dyDescent="0.2">
      <c r="A325" s="147">
        <v>74</v>
      </c>
      <c r="B325" s="148" t="s">
        <v>1957</v>
      </c>
      <c r="C325" s="163" t="s">
        <v>1958</v>
      </c>
      <c r="D325" s="149" t="s">
        <v>1716</v>
      </c>
      <c r="E325" s="150">
        <v>7.2</v>
      </c>
      <c r="F325" s="151"/>
      <c r="G325" s="152">
        <f>ROUND(E325*F325,2)</f>
        <v>0</v>
      </c>
      <c r="H325" s="151">
        <v>261.49</v>
      </c>
      <c r="I325" s="152">
        <f>ROUND(E325*H325,2)</f>
        <v>1882.73</v>
      </c>
      <c r="J325" s="151">
        <v>85.01</v>
      </c>
      <c r="K325" s="152">
        <f>ROUND(E325*J325,2)</f>
        <v>612.07000000000005</v>
      </c>
      <c r="L325" s="152">
        <v>21</v>
      </c>
      <c r="M325" s="152">
        <f>G325*(1+L325/100)</f>
        <v>0</v>
      </c>
      <c r="N325" s="150">
        <v>5.2999999999999998E-4</v>
      </c>
      <c r="O325" s="150">
        <f>ROUND(E325*N325,2)</f>
        <v>0</v>
      </c>
      <c r="P325" s="150">
        <v>0</v>
      </c>
      <c r="Q325" s="150">
        <f>ROUND(E325*P325,2)</f>
        <v>0</v>
      </c>
      <c r="R325" s="152"/>
      <c r="S325" s="152" t="s">
        <v>1617</v>
      </c>
      <c r="T325" s="153" t="s">
        <v>1617</v>
      </c>
      <c r="U325" s="135">
        <v>0</v>
      </c>
      <c r="V325" s="135">
        <f>ROUND(E325*U325,2)</f>
        <v>0</v>
      </c>
      <c r="W325" s="135"/>
      <c r="X325" s="135" t="s">
        <v>1458</v>
      </c>
      <c r="Y325" s="135" t="s">
        <v>1459</v>
      </c>
      <c r="Z325" s="125"/>
      <c r="AA325" s="125"/>
      <c r="AB325" s="125"/>
      <c r="AC325" s="125"/>
      <c r="AD325" s="125"/>
      <c r="AE325" s="125"/>
      <c r="AF325" s="125"/>
      <c r="AG325" s="125" t="s">
        <v>1460</v>
      </c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</row>
    <row r="326" spans="1:60" outlineLevel="2" x14ac:dyDescent="0.2">
      <c r="A326" s="132"/>
      <c r="B326" s="133"/>
      <c r="C326" s="269" t="s">
        <v>1959</v>
      </c>
      <c r="D326" s="270"/>
      <c r="E326" s="270"/>
      <c r="F326" s="270"/>
      <c r="G326" s="270"/>
      <c r="H326" s="135"/>
      <c r="I326" s="135"/>
      <c r="J326" s="135"/>
      <c r="K326" s="135"/>
      <c r="L326" s="135"/>
      <c r="M326" s="135"/>
      <c r="N326" s="134"/>
      <c r="O326" s="134"/>
      <c r="P326" s="134"/>
      <c r="Q326" s="134"/>
      <c r="R326" s="135"/>
      <c r="S326" s="135"/>
      <c r="T326" s="135"/>
      <c r="U326" s="135"/>
      <c r="V326" s="135"/>
      <c r="W326" s="135"/>
      <c r="X326" s="135"/>
      <c r="Y326" s="135"/>
      <c r="Z326" s="125"/>
      <c r="AA326" s="125"/>
      <c r="AB326" s="125"/>
      <c r="AC326" s="125"/>
      <c r="AD326" s="125"/>
      <c r="AE326" s="125"/>
      <c r="AF326" s="125"/>
      <c r="AG326" s="125" t="s">
        <v>1462</v>
      </c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</row>
    <row r="327" spans="1:60" outlineLevel="2" x14ac:dyDescent="0.2">
      <c r="A327" s="132"/>
      <c r="B327" s="133"/>
      <c r="C327" s="170" t="s">
        <v>1960</v>
      </c>
      <c r="D327" s="168"/>
      <c r="E327" s="169">
        <v>7.2</v>
      </c>
      <c r="F327" s="135"/>
      <c r="G327" s="135"/>
      <c r="H327" s="135"/>
      <c r="I327" s="135"/>
      <c r="J327" s="135"/>
      <c r="K327" s="135"/>
      <c r="L327" s="135"/>
      <c r="M327" s="135"/>
      <c r="N327" s="134"/>
      <c r="O327" s="134"/>
      <c r="P327" s="134"/>
      <c r="Q327" s="134"/>
      <c r="R327" s="135"/>
      <c r="S327" s="135"/>
      <c r="T327" s="135"/>
      <c r="U327" s="135"/>
      <c r="V327" s="135"/>
      <c r="W327" s="135"/>
      <c r="X327" s="135"/>
      <c r="Y327" s="135"/>
      <c r="Z327" s="125"/>
      <c r="AA327" s="125"/>
      <c r="AB327" s="125"/>
      <c r="AC327" s="125"/>
      <c r="AD327" s="125"/>
      <c r="AE327" s="125"/>
      <c r="AF327" s="125"/>
      <c r="AG327" s="125" t="s">
        <v>1619</v>
      </c>
      <c r="AH327" s="125">
        <v>0</v>
      </c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</row>
    <row r="328" spans="1:60" outlineLevel="1" x14ac:dyDescent="0.2">
      <c r="A328" s="147">
        <v>75</v>
      </c>
      <c r="B328" s="148" t="s">
        <v>1961</v>
      </c>
      <c r="C328" s="163" t="s">
        <v>1962</v>
      </c>
      <c r="D328" s="149" t="s">
        <v>1716</v>
      </c>
      <c r="E328" s="150">
        <v>23.875</v>
      </c>
      <c r="F328" s="151"/>
      <c r="G328" s="152">
        <f>ROUND(E328*F328,2)</f>
        <v>0</v>
      </c>
      <c r="H328" s="151">
        <v>26.45</v>
      </c>
      <c r="I328" s="152">
        <f>ROUND(E328*H328,2)</f>
        <v>631.49</v>
      </c>
      <c r="J328" s="151">
        <v>85.05</v>
      </c>
      <c r="K328" s="152">
        <f>ROUND(E328*J328,2)</f>
        <v>2030.57</v>
      </c>
      <c r="L328" s="152">
        <v>21</v>
      </c>
      <c r="M328" s="152">
        <f>G328*(1+L328/100)</f>
        <v>0</v>
      </c>
      <c r="N328" s="150">
        <v>6.9999999999999994E-5</v>
      </c>
      <c r="O328" s="150">
        <f>ROUND(E328*N328,2)</f>
        <v>0</v>
      </c>
      <c r="P328" s="150">
        <v>0</v>
      </c>
      <c r="Q328" s="150">
        <f>ROUND(E328*P328,2)</f>
        <v>0</v>
      </c>
      <c r="R328" s="152"/>
      <c r="S328" s="152" t="s">
        <v>1617</v>
      </c>
      <c r="T328" s="153" t="s">
        <v>1617</v>
      </c>
      <c r="U328" s="135">
        <v>0</v>
      </c>
      <c r="V328" s="135">
        <f>ROUND(E328*U328,2)</f>
        <v>0</v>
      </c>
      <c r="W328" s="135"/>
      <c r="X328" s="135" t="s">
        <v>1458</v>
      </c>
      <c r="Y328" s="135" t="s">
        <v>1459</v>
      </c>
      <c r="Z328" s="125"/>
      <c r="AA328" s="125"/>
      <c r="AB328" s="125"/>
      <c r="AC328" s="125"/>
      <c r="AD328" s="125"/>
      <c r="AE328" s="125"/>
      <c r="AF328" s="125"/>
      <c r="AG328" s="125" t="s">
        <v>1460</v>
      </c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</row>
    <row r="329" spans="1:60" outlineLevel="2" x14ac:dyDescent="0.2">
      <c r="A329" s="132"/>
      <c r="B329" s="133"/>
      <c r="C329" s="269" t="s">
        <v>1963</v>
      </c>
      <c r="D329" s="270"/>
      <c r="E329" s="270"/>
      <c r="F329" s="270"/>
      <c r="G329" s="270"/>
      <c r="H329" s="135"/>
      <c r="I329" s="135"/>
      <c r="J329" s="135"/>
      <c r="K329" s="135"/>
      <c r="L329" s="135"/>
      <c r="M329" s="135"/>
      <c r="N329" s="134"/>
      <c r="O329" s="134"/>
      <c r="P329" s="134"/>
      <c r="Q329" s="134"/>
      <c r="R329" s="135"/>
      <c r="S329" s="135"/>
      <c r="T329" s="135"/>
      <c r="U329" s="135"/>
      <c r="V329" s="135"/>
      <c r="W329" s="135"/>
      <c r="X329" s="135"/>
      <c r="Y329" s="135"/>
      <c r="Z329" s="125"/>
      <c r="AA329" s="125"/>
      <c r="AB329" s="125"/>
      <c r="AC329" s="125"/>
      <c r="AD329" s="125"/>
      <c r="AE329" s="125"/>
      <c r="AF329" s="125"/>
      <c r="AG329" s="125" t="s">
        <v>1462</v>
      </c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</row>
    <row r="330" spans="1:60" outlineLevel="2" x14ac:dyDescent="0.2">
      <c r="A330" s="132"/>
      <c r="B330" s="133"/>
      <c r="C330" s="170" t="s">
        <v>1964</v>
      </c>
      <c r="D330" s="168"/>
      <c r="E330" s="169"/>
      <c r="F330" s="135"/>
      <c r="G330" s="135"/>
      <c r="H330" s="135"/>
      <c r="I330" s="135"/>
      <c r="J330" s="135"/>
      <c r="K330" s="135"/>
      <c r="L330" s="135"/>
      <c r="M330" s="135"/>
      <c r="N330" s="134"/>
      <c r="O330" s="134"/>
      <c r="P330" s="134"/>
      <c r="Q330" s="134"/>
      <c r="R330" s="135"/>
      <c r="S330" s="135"/>
      <c r="T330" s="135"/>
      <c r="U330" s="135"/>
      <c r="V330" s="135"/>
      <c r="W330" s="135"/>
      <c r="X330" s="135"/>
      <c r="Y330" s="135"/>
      <c r="Z330" s="125"/>
      <c r="AA330" s="125"/>
      <c r="AB330" s="125"/>
      <c r="AC330" s="125"/>
      <c r="AD330" s="125"/>
      <c r="AE330" s="125"/>
      <c r="AF330" s="125"/>
      <c r="AG330" s="125" t="s">
        <v>1619</v>
      </c>
      <c r="AH330" s="125">
        <v>0</v>
      </c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</row>
    <row r="331" spans="1:60" outlineLevel="3" x14ac:dyDescent="0.2">
      <c r="A331" s="132"/>
      <c r="B331" s="133"/>
      <c r="C331" s="170" t="s">
        <v>1965</v>
      </c>
      <c r="D331" s="168"/>
      <c r="E331" s="169">
        <v>13.5</v>
      </c>
      <c r="F331" s="135"/>
      <c r="G331" s="135"/>
      <c r="H331" s="135"/>
      <c r="I331" s="135"/>
      <c r="J331" s="135"/>
      <c r="K331" s="135"/>
      <c r="L331" s="135"/>
      <c r="M331" s="135"/>
      <c r="N331" s="134"/>
      <c r="O331" s="134"/>
      <c r="P331" s="134"/>
      <c r="Q331" s="134"/>
      <c r="R331" s="135"/>
      <c r="S331" s="135"/>
      <c r="T331" s="135"/>
      <c r="U331" s="135"/>
      <c r="V331" s="135"/>
      <c r="W331" s="135"/>
      <c r="X331" s="135"/>
      <c r="Y331" s="135"/>
      <c r="Z331" s="125"/>
      <c r="AA331" s="125"/>
      <c r="AB331" s="125"/>
      <c r="AC331" s="125"/>
      <c r="AD331" s="125"/>
      <c r="AE331" s="125"/>
      <c r="AF331" s="125"/>
      <c r="AG331" s="125" t="s">
        <v>1619</v>
      </c>
      <c r="AH331" s="125">
        <v>0</v>
      </c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</row>
    <row r="332" spans="1:60" outlineLevel="3" x14ac:dyDescent="0.2">
      <c r="A332" s="132"/>
      <c r="B332" s="133"/>
      <c r="C332" s="170" t="s">
        <v>1966</v>
      </c>
      <c r="D332" s="168"/>
      <c r="E332" s="169">
        <v>10.38</v>
      </c>
      <c r="F332" s="135"/>
      <c r="G332" s="135"/>
      <c r="H332" s="135"/>
      <c r="I332" s="135"/>
      <c r="J332" s="135"/>
      <c r="K332" s="135"/>
      <c r="L332" s="135"/>
      <c r="M332" s="135"/>
      <c r="N332" s="134"/>
      <c r="O332" s="134"/>
      <c r="P332" s="134"/>
      <c r="Q332" s="134"/>
      <c r="R332" s="135"/>
      <c r="S332" s="135"/>
      <c r="T332" s="135"/>
      <c r="U332" s="135"/>
      <c r="V332" s="135"/>
      <c r="W332" s="135"/>
      <c r="X332" s="135"/>
      <c r="Y332" s="135"/>
      <c r="Z332" s="125"/>
      <c r="AA332" s="125"/>
      <c r="AB332" s="125"/>
      <c r="AC332" s="125"/>
      <c r="AD332" s="125"/>
      <c r="AE332" s="125"/>
      <c r="AF332" s="125"/>
      <c r="AG332" s="125" t="s">
        <v>1619</v>
      </c>
      <c r="AH332" s="125">
        <v>0</v>
      </c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</row>
    <row r="333" spans="1:60" outlineLevel="1" x14ac:dyDescent="0.2">
      <c r="A333" s="147">
        <v>76</v>
      </c>
      <c r="B333" s="148" t="s">
        <v>1967</v>
      </c>
      <c r="C333" s="163" t="s">
        <v>1968</v>
      </c>
      <c r="D333" s="149" t="s">
        <v>1716</v>
      </c>
      <c r="E333" s="150">
        <v>111.22499999999999</v>
      </c>
      <c r="F333" s="151"/>
      <c r="G333" s="152">
        <f>ROUND(E333*F333,2)</f>
        <v>0</v>
      </c>
      <c r="H333" s="151">
        <v>68.5</v>
      </c>
      <c r="I333" s="152">
        <f>ROUND(E333*H333,2)</f>
        <v>7618.91</v>
      </c>
      <c r="J333" s="151">
        <v>0</v>
      </c>
      <c r="K333" s="152">
        <f>ROUND(E333*J333,2)</f>
        <v>0</v>
      </c>
      <c r="L333" s="152">
        <v>21</v>
      </c>
      <c r="M333" s="152">
        <f>G333*(1+L333/100)</f>
        <v>0</v>
      </c>
      <c r="N333" s="150">
        <v>4.4999999999999999E-4</v>
      </c>
      <c r="O333" s="150">
        <f>ROUND(E333*N333,2)</f>
        <v>0.05</v>
      </c>
      <c r="P333" s="150">
        <v>0</v>
      </c>
      <c r="Q333" s="150">
        <f>ROUND(E333*P333,2)</f>
        <v>0</v>
      </c>
      <c r="R333" s="152"/>
      <c r="S333" s="152" t="s">
        <v>1617</v>
      </c>
      <c r="T333" s="153" t="s">
        <v>1617</v>
      </c>
      <c r="U333" s="135">
        <v>0</v>
      </c>
      <c r="V333" s="135">
        <f>ROUND(E333*U333,2)</f>
        <v>0</v>
      </c>
      <c r="W333" s="135"/>
      <c r="X333" s="135" t="s">
        <v>1458</v>
      </c>
      <c r="Y333" s="135" t="s">
        <v>1459</v>
      </c>
      <c r="Z333" s="125"/>
      <c r="AA333" s="125"/>
      <c r="AB333" s="125"/>
      <c r="AC333" s="125"/>
      <c r="AD333" s="125"/>
      <c r="AE333" s="125"/>
      <c r="AF333" s="125"/>
      <c r="AG333" s="125" t="s">
        <v>1460</v>
      </c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</row>
    <row r="334" spans="1:60" outlineLevel="2" x14ac:dyDescent="0.2">
      <c r="A334" s="132"/>
      <c r="B334" s="133"/>
      <c r="C334" s="170" t="s">
        <v>1969</v>
      </c>
      <c r="D334" s="168"/>
      <c r="E334" s="169"/>
      <c r="F334" s="135"/>
      <c r="G334" s="135"/>
      <c r="H334" s="135"/>
      <c r="I334" s="135"/>
      <c r="J334" s="135"/>
      <c r="K334" s="135"/>
      <c r="L334" s="135"/>
      <c r="M334" s="135"/>
      <c r="N334" s="134"/>
      <c r="O334" s="134"/>
      <c r="P334" s="134"/>
      <c r="Q334" s="134"/>
      <c r="R334" s="135"/>
      <c r="S334" s="135"/>
      <c r="T334" s="135"/>
      <c r="U334" s="135"/>
      <c r="V334" s="135"/>
      <c r="W334" s="135"/>
      <c r="X334" s="135"/>
      <c r="Y334" s="135"/>
      <c r="Z334" s="125"/>
      <c r="AA334" s="125"/>
      <c r="AB334" s="125"/>
      <c r="AC334" s="125"/>
      <c r="AD334" s="125"/>
      <c r="AE334" s="125"/>
      <c r="AF334" s="125"/>
      <c r="AG334" s="125" t="s">
        <v>1619</v>
      </c>
      <c r="AH334" s="125">
        <v>0</v>
      </c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</row>
    <row r="335" spans="1:60" outlineLevel="3" x14ac:dyDescent="0.2">
      <c r="A335" s="132"/>
      <c r="B335" s="133"/>
      <c r="C335" s="170" t="s">
        <v>1970</v>
      </c>
      <c r="D335" s="168"/>
      <c r="E335" s="169">
        <v>34.1</v>
      </c>
      <c r="F335" s="135"/>
      <c r="G335" s="135"/>
      <c r="H335" s="135"/>
      <c r="I335" s="135"/>
      <c r="J335" s="135"/>
      <c r="K335" s="135"/>
      <c r="L335" s="135"/>
      <c r="M335" s="135"/>
      <c r="N335" s="134"/>
      <c r="O335" s="134"/>
      <c r="P335" s="134"/>
      <c r="Q335" s="134"/>
      <c r="R335" s="135"/>
      <c r="S335" s="135"/>
      <c r="T335" s="135"/>
      <c r="U335" s="135"/>
      <c r="V335" s="135"/>
      <c r="W335" s="135"/>
      <c r="X335" s="135"/>
      <c r="Y335" s="135"/>
      <c r="Z335" s="125"/>
      <c r="AA335" s="125"/>
      <c r="AB335" s="125"/>
      <c r="AC335" s="125"/>
      <c r="AD335" s="125"/>
      <c r="AE335" s="125"/>
      <c r="AF335" s="125"/>
      <c r="AG335" s="125" t="s">
        <v>1619</v>
      </c>
      <c r="AH335" s="125">
        <v>0</v>
      </c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</row>
    <row r="336" spans="1:60" outlineLevel="3" x14ac:dyDescent="0.2">
      <c r="A336" s="132"/>
      <c r="B336" s="133"/>
      <c r="C336" s="170" t="s">
        <v>1971</v>
      </c>
      <c r="D336" s="168"/>
      <c r="E336" s="169">
        <v>17</v>
      </c>
      <c r="F336" s="135"/>
      <c r="G336" s="135"/>
      <c r="H336" s="135"/>
      <c r="I336" s="135"/>
      <c r="J336" s="135"/>
      <c r="K336" s="135"/>
      <c r="L336" s="135"/>
      <c r="M336" s="135"/>
      <c r="N336" s="134"/>
      <c r="O336" s="134"/>
      <c r="P336" s="134"/>
      <c r="Q336" s="134"/>
      <c r="R336" s="135"/>
      <c r="S336" s="135"/>
      <c r="T336" s="135"/>
      <c r="U336" s="135"/>
      <c r="V336" s="135"/>
      <c r="W336" s="135"/>
      <c r="X336" s="135"/>
      <c r="Y336" s="135"/>
      <c r="Z336" s="125"/>
      <c r="AA336" s="125"/>
      <c r="AB336" s="125"/>
      <c r="AC336" s="125"/>
      <c r="AD336" s="125"/>
      <c r="AE336" s="125"/>
      <c r="AF336" s="125"/>
      <c r="AG336" s="125" t="s">
        <v>1619</v>
      </c>
      <c r="AH336" s="125">
        <v>0</v>
      </c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</row>
    <row r="337" spans="1:60" ht="22.5" outlineLevel="3" x14ac:dyDescent="0.2">
      <c r="A337" s="132"/>
      <c r="B337" s="133"/>
      <c r="C337" s="170" t="s">
        <v>1972</v>
      </c>
      <c r="D337" s="168"/>
      <c r="E337" s="169">
        <v>36.700000000000003</v>
      </c>
      <c r="F337" s="135"/>
      <c r="G337" s="135"/>
      <c r="H337" s="135"/>
      <c r="I337" s="135"/>
      <c r="J337" s="135"/>
      <c r="K337" s="135"/>
      <c r="L337" s="135"/>
      <c r="M337" s="135"/>
      <c r="N337" s="134"/>
      <c r="O337" s="134"/>
      <c r="P337" s="134"/>
      <c r="Q337" s="134"/>
      <c r="R337" s="135"/>
      <c r="S337" s="135"/>
      <c r="T337" s="135"/>
      <c r="U337" s="135"/>
      <c r="V337" s="135"/>
      <c r="W337" s="135"/>
      <c r="X337" s="135"/>
      <c r="Y337" s="135"/>
      <c r="Z337" s="125"/>
      <c r="AA337" s="125"/>
      <c r="AB337" s="125"/>
      <c r="AC337" s="125"/>
      <c r="AD337" s="125"/>
      <c r="AE337" s="125"/>
      <c r="AF337" s="125"/>
      <c r="AG337" s="125" t="s">
        <v>1619</v>
      </c>
      <c r="AH337" s="125">
        <v>0</v>
      </c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</row>
    <row r="338" spans="1:60" outlineLevel="3" x14ac:dyDescent="0.2">
      <c r="A338" s="132"/>
      <c r="B338" s="133"/>
      <c r="C338" s="170" t="s">
        <v>1973</v>
      </c>
      <c r="D338" s="168"/>
      <c r="E338" s="169">
        <v>11.68</v>
      </c>
      <c r="F338" s="135"/>
      <c r="G338" s="135"/>
      <c r="H338" s="135"/>
      <c r="I338" s="135"/>
      <c r="J338" s="135"/>
      <c r="K338" s="135"/>
      <c r="L338" s="135"/>
      <c r="M338" s="135"/>
      <c r="N338" s="134"/>
      <c r="O338" s="134"/>
      <c r="P338" s="134"/>
      <c r="Q338" s="134"/>
      <c r="R338" s="135"/>
      <c r="S338" s="135"/>
      <c r="T338" s="135"/>
      <c r="U338" s="135"/>
      <c r="V338" s="135"/>
      <c r="W338" s="135"/>
      <c r="X338" s="135"/>
      <c r="Y338" s="135"/>
      <c r="Z338" s="125"/>
      <c r="AA338" s="125"/>
      <c r="AB338" s="125"/>
      <c r="AC338" s="125"/>
      <c r="AD338" s="125"/>
      <c r="AE338" s="125"/>
      <c r="AF338" s="125"/>
      <c r="AG338" s="125" t="s">
        <v>1619</v>
      </c>
      <c r="AH338" s="125">
        <v>0</v>
      </c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</row>
    <row r="339" spans="1:60" outlineLevel="3" x14ac:dyDescent="0.2">
      <c r="A339" s="132"/>
      <c r="B339" s="133"/>
      <c r="C339" s="170" t="s">
        <v>1974</v>
      </c>
      <c r="D339" s="168"/>
      <c r="E339" s="169">
        <v>11.75</v>
      </c>
      <c r="F339" s="135"/>
      <c r="G339" s="135"/>
      <c r="H339" s="135"/>
      <c r="I339" s="135"/>
      <c r="J339" s="135"/>
      <c r="K339" s="135"/>
      <c r="L339" s="135"/>
      <c r="M339" s="135"/>
      <c r="N339" s="134"/>
      <c r="O339" s="134"/>
      <c r="P339" s="134"/>
      <c r="Q339" s="134"/>
      <c r="R339" s="135"/>
      <c r="S339" s="135"/>
      <c r="T339" s="135"/>
      <c r="U339" s="135"/>
      <c r="V339" s="135"/>
      <c r="W339" s="135"/>
      <c r="X339" s="135"/>
      <c r="Y339" s="135"/>
      <c r="Z339" s="125"/>
      <c r="AA339" s="125"/>
      <c r="AB339" s="125"/>
      <c r="AC339" s="125"/>
      <c r="AD339" s="125"/>
      <c r="AE339" s="125"/>
      <c r="AF339" s="125"/>
      <c r="AG339" s="125" t="s">
        <v>1619</v>
      </c>
      <c r="AH339" s="125">
        <v>0</v>
      </c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</row>
    <row r="340" spans="1:60" ht="22.5" outlineLevel="1" x14ac:dyDescent="0.2">
      <c r="A340" s="147">
        <v>77</v>
      </c>
      <c r="B340" s="148" t="s">
        <v>1975</v>
      </c>
      <c r="C340" s="163" t="s">
        <v>1976</v>
      </c>
      <c r="D340" s="149" t="s">
        <v>1641</v>
      </c>
      <c r="E340" s="150">
        <v>121.1623</v>
      </c>
      <c r="F340" s="151"/>
      <c r="G340" s="152">
        <f>ROUND(E340*F340,2)</f>
        <v>0</v>
      </c>
      <c r="H340" s="151">
        <v>107.03</v>
      </c>
      <c r="I340" s="152">
        <f>ROUND(E340*H340,2)</f>
        <v>12968</v>
      </c>
      <c r="J340" s="151">
        <v>196.47</v>
      </c>
      <c r="K340" s="152">
        <f>ROUND(E340*J340,2)</f>
        <v>23804.76</v>
      </c>
      <c r="L340" s="152">
        <v>21</v>
      </c>
      <c r="M340" s="152">
        <f>G340*(1+L340/100)</f>
        <v>0</v>
      </c>
      <c r="N340" s="150">
        <v>3.6099999999999999E-3</v>
      </c>
      <c r="O340" s="150">
        <f>ROUND(E340*N340,2)</f>
        <v>0.44</v>
      </c>
      <c r="P340" s="150">
        <v>0</v>
      </c>
      <c r="Q340" s="150">
        <f>ROUND(E340*P340,2)</f>
        <v>0</v>
      </c>
      <c r="R340" s="152"/>
      <c r="S340" s="152" t="s">
        <v>1617</v>
      </c>
      <c r="T340" s="153" t="s">
        <v>1617</v>
      </c>
      <c r="U340" s="135">
        <v>0</v>
      </c>
      <c r="V340" s="135">
        <f>ROUND(E340*U340,2)</f>
        <v>0</v>
      </c>
      <c r="W340" s="135"/>
      <c r="X340" s="135" t="s">
        <v>1458</v>
      </c>
      <c r="Y340" s="135" t="s">
        <v>1459</v>
      </c>
      <c r="Z340" s="125"/>
      <c r="AA340" s="125"/>
      <c r="AB340" s="125"/>
      <c r="AC340" s="125"/>
      <c r="AD340" s="125"/>
      <c r="AE340" s="125"/>
      <c r="AF340" s="125"/>
      <c r="AG340" s="125" t="s">
        <v>1460</v>
      </c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</row>
    <row r="341" spans="1:60" ht="22.5" outlineLevel="2" x14ac:dyDescent="0.2">
      <c r="A341" s="132"/>
      <c r="B341" s="133"/>
      <c r="C341" s="170" t="s">
        <v>1977</v>
      </c>
      <c r="D341" s="168"/>
      <c r="E341" s="169">
        <v>106.29</v>
      </c>
      <c r="F341" s="135"/>
      <c r="G341" s="135"/>
      <c r="H341" s="135"/>
      <c r="I341" s="135"/>
      <c r="J341" s="135"/>
      <c r="K341" s="135"/>
      <c r="L341" s="135"/>
      <c r="M341" s="135"/>
      <c r="N341" s="134"/>
      <c r="O341" s="134"/>
      <c r="P341" s="134"/>
      <c r="Q341" s="134"/>
      <c r="R341" s="135"/>
      <c r="S341" s="135"/>
      <c r="T341" s="135"/>
      <c r="U341" s="135"/>
      <c r="V341" s="135"/>
      <c r="W341" s="135"/>
      <c r="X341" s="135"/>
      <c r="Y341" s="135"/>
      <c r="Z341" s="125"/>
      <c r="AA341" s="125"/>
      <c r="AB341" s="125"/>
      <c r="AC341" s="125"/>
      <c r="AD341" s="125"/>
      <c r="AE341" s="125"/>
      <c r="AF341" s="125"/>
      <c r="AG341" s="125" t="s">
        <v>1619</v>
      </c>
      <c r="AH341" s="125">
        <v>0</v>
      </c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</row>
    <row r="342" spans="1:60" outlineLevel="3" x14ac:dyDescent="0.2">
      <c r="A342" s="132"/>
      <c r="B342" s="133"/>
      <c r="C342" s="170" t="s">
        <v>1978</v>
      </c>
      <c r="D342" s="168"/>
      <c r="E342" s="169"/>
      <c r="F342" s="135"/>
      <c r="G342" s="135"/>
      <c r="H342" s="135"/>
      <c r="I342" s="135"/>
      <c r="J342" s="135"/>
      <c r="K342" s="135"/>
      <c r="L342" s="135"/>
      <c r="M342" s="135"/>
      <c r="N342" s="134"/>
      <c r="O342" s="134"/>
      <c r="P342" s="134"/>
      <c r="Q342" s="134"/>
      <c r="R342" s="135"/>
      <c r="S342" s="135"/>
      <c r="T342" s="135"/>
      <c r="U342" s="135"/>
      <c r="V342" s="135"/>
      <c r="W342" s="135"/>
      <c r="X342" s="135"/>
      <c r="Y342" s="135"/>
      <c r="Z342" s="125"/>
      <c r="AA342" s="125"/>
      <c r="AB342" s="125"/>
      <c r="AC342" s="125"/>
      <c r="AD342" s="125"/>
      <c r="AE342" s="125"/>
      <c r="AF342" s="125"/>
      <c r="AG342" s="125" t="s">
        <v>1619</v>
      </c>
      <c r="AH342" s="125">
        <v>0</v>
      </c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</row>
    <row r="343" spans="1:60" outlineLevel="3" x14ac:dyDescent="0.2">
      <c r="A343" s="132"/>
      <c r="B343" s="133"/>
      <c r="C343" s="170" t="s">
        <v>1919</v>
      </c>
      <c r="D343" s="168"/>
      <c r="E343" s="169">
        <v>8.14</v>
      </c>
      <c r="F343" s="135"/>
      <c r="G343" s="135"/>
      <c r="H343" s="135"/>
      <c r="I343" s="135"/>
      <c r="J343" s="135"/>
      <c r="K343" s="135"/>
      <c r="L343" s="135"/>
      <c r="M343" s="135"/>
      <c r="N343" s="134"/>
      <c r="O343" s="134"/>
      <c r="P343" s="134"/>
      <c r="Q343" s="134"/>
      <c r="R343" s="135"/>
      <c r="S343" s="135"/>
      <c r="T343" s="135"/>
      <c r="U343" s="135"/>
      <c r="V343" s="135"/>
      <c r="W343" s="135"/>
      <c r="X343" s="135"/>
      <c r="Y343" s="135"/>
      <c r="Z343" s="125"/>
      <c r="AA343" s="125"/>
      <c r="AB343" s="125"/>
      <c r="AC343" s="125"/>
      <c r="AD343" s="125"/>
      <c r="AE343" s="125"/>
      <c r="AF343" s="125"/>
      <c r="AG343" s="125" t="s">
        <v>1619</v>
      </c>
      <c r="AH343" s="125">
        <v>0</v>
      </c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</row>
    <row r="344" spans="1:60" outlineLevel="3" x14ac:dyDescent="0.2">
      <c r="A344" s="132"/>
      <c r="B344" s="133"/>
      <c r="C344" s="170" t="s">
        <v>1920</v>
      </c>
      <c r="D344" s="168"/>
      <c r="E344" s="169">
        <v>1.47</v>
      </c>
      <c r="F344" s="135"/>
      <c r="G344" s="135"/>
      <c r="H344" s="135"/>
      <c r="I344" s="135"/>
      <c r="J344" s="135"/>
      <c r="K344" s="135"/>
      <c r="L344" s="135"/>
      <c r="M344" s="135"/>
      <c r="N344" s="134"/>
      <c r="O344" s="134"/>
      <c r="P344" s="134"/>
      <c r="Q344" s="134"/>
      <c r="R344" s="135"/>
      <c r="S344" s="135"/>
      <c r="T344" s="135"/>
      <c r="U344" s="135"/>
      <c r="V344" s="135"/>
      <c r="W344" s="135"/>
      <c r="X344" s="135"/>
      <c r="Y344" s="135"/>
      <c r="Z344" s="125"/>
      <c r="AA344" s="125"/>
      <c r="AB344" s="125"/>
      <c r="AC344" s="125"/>
      <c r="AD344" s="125"/>
      <c r="AE344" s="125"/>
      <c r="AF344" s="125"/>
      <c r="AG344" s="125" t="s">
        <v>1619</v>
      </c>
      <c r="AH344" s="125">
        <v>0</v>
      </c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</row>
    <row r="345" spans="1:60" ht="33.75" outlineLevel="3" x14ac:dyDescent="0.2">
      <c r="A345" s="132"/>
      <c r="B345" s="133"/>
      <c r="C345" s="170" t="s">
        <v>1921</v>
      </c>
      <c r="D345" s="168"/>
      <c r="E345" s="169">
        <v>4.8499999999999996</v>
      </c>
      <c r="F345" s="135"/>
      <c r="G345" s="135"/>
      <c r="H345" s="135"/>
      <c r="I345" s="135"/>
      <c r="J345" s="135"/>
      <c r="K345" s="135"/>
      <c r="L345" s="135"/>
      <c r="M345" s="135"/>
      <c r="N345" s="134"/>
      <c r="O345" s="134"/>
      <c r="P345" s="134"/>
      <c r="Q345" s="134"/>
      <c r="R345" s="135"/>
      <c r="S345" s="135"/>
      <c r="T345" s="135"/>
      <c r="U345" s="135"/>
      <c r="V345" s="135"/>
      <c r="W345" s="135"/>
      <c r="X345" s="135"/>
      <c r="Y345" s="135"/>
      <c r="Z345" s="125"/>
      <c r="AA345" s="125"/>
      <c r="AB345" s="125"/>
      <c r="AC345" s="125"/>
      <c r="AD345" s="125"/>
      <c r="AE345" s="125"/>
      <c r="AF345" s="125"/>
      <c r="AG345" s="125" t="s">
        <v>1619</v>
      </c>
      <c r="AH345" s="125">
        <v>0</v>
      </c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</row>
    <row r="346" spans="1:60" outlineLevel="3" x14ac:dyDescent="0.2">
      <c r="A346" s="132"/>
      <c r="B346" s="133"/>
      <c r="C346" s="170" t="s">
        <v>1922</v>
      </c>
      <c r="D346" s="168"/>
      <c r="E346" s="169">
        <v>0.41</v>
      </c>
      <c r="F346" s="135"/>
      <c r="G346" s="135"/>
      <c r="H346" s="135"/>
      <c r="I346" s="135"/>
      <c r="J346" s="135"/>
      <c r="K346" s="135"/>
      <c r="L346" s="135"/>
      <c r="M346" s="135"/>
      <c r="N346" s="134"/>
      <c r="O346" s="134"/>
      <c r="P346" s="134"/>
      <c r="Q346" s="134"/>
      <c r="R346" s="135"/>
      <c r="S346" s="135"/>
      <c r="T346" s="135"/>
      <c r="U346" s="135"/>
      <c r="V346" s="135"/>
      <c r="W346" s="135"/>
      <c r="X346" s="135"/>
      <c r="Y346" s="135"/>
      <c r="Z346" s="125"/>
      <c r="AA346" s="125"/>
      <c r="AB346" s="125"/>
      <c r="AC346" s="125"/>
      <c r="AD346" s="125"/>
      <c r="AE346" s="125"/>
      <c r="AF346" s="125"/>
      <c r="AG346" s="125" t="s">
        <v>1619</v>
      </c>
      <c r="AH346" s="125">
        <v>0</v>
      </c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</row>
    <row r="347" spans="1:60" x14ac:dyDescent="0.2">
      <c r="A347" s="140" t="s">
        <v>1451</v>
      </c>
      <c r="B347" s="141" t="s">
        <v>1313</v>
      </c>
      <c r="C347" s="162" t="s">
        <v>1314</v>
      </c>
      <c r="D347" s="142"/>
      <c r="E347" s="143"/>
      <c r="F347" s="144"/>
      <c r="G347" s="144">
        <f>SUMIF(AG348:AG396,"&lt;&gt;NOR",G348:G396)</f>
        <v>0</v>
      </c>
      <c r="H347" s="144"/>
      <c r="I347" s="144">
        <f>SUM(I348:I396)</f>
        <v>158946.20000000001</v>
      </c>
      <c r="J347" s="144"/>
      <c r="K347" s="144">
        <f>SUM(K348:K396)</f>
        <v>65957.920000000013</v>
      </c>
      <c r="L347" s="144"/>
      <c r="M347" s="144">
        <f>SUM(M348:M396)</f>
        <v>0</v>
      </c>
      <c r="N347" s="143"/>
      <c r="O347" s="143">
        <f>SUM(O348:O396)</f>
        <v>54.180000000000007</v>
      </c>
      <c r="P347" s="143"/>
      <c r="Q347" s="143">
        <f>SUM(Q348:Q396)</f>
        <v>0</v>
      </c>
      <c r="R347" s="144"/>
      <c r="S347" s="144"/>
      <c r="T347" s="145"/>
      <c r="U347" s="139"/>
      <c r="V347" s="139">
        <f>SUM(V348:V396)</f>
        <v>0</v>
      </c>
      <c r="W347" s="139"/>
      <c r="X347" s="139"/>
      <c r="Y347" s="139"/>
      <c r="AG347" t="s">
        <v>1452</v>
      </c>
    </row>
    <row r="348" spans="1:60" ht="22.5" outlineLevel="1" x14ac:dyDescent="0.2">
      <c r="A348" s="147">
        <v>78</v>
      </c>
      <c r="B348" s="148" t="s">
        <v>1979</v>
      </c>
      <c r="C348" s="163" t="s">
        <v>1980</v>
      </c>
      <c r="D348" s="149" t="s">
        <v>1616</v>
      </c>
      <c r="E348" s="150">
        <v>17.388999999999999</v>
      </c>
      <c r="F348" s="151"/>
      <c r="G348" s="152">
        <f>ROUND(E348*F348,2)</f>
        <v>0</v>
      </c>
      <c r="H348" s="151">
        <v>4006.2</v>
      </c>
      <c r="I348" s="152">
        <f>ROUND(E348*H348,2)</f>
        <v>69663.81</v>
      </c>
      <c r="J348" s="151">
        <v>1013.8</v>
      </c>
      <c r="K348" s="152">
        <f>ROUND(E348*J348,2)</f>
        <v>17628.97</v>
      </c>
      <c r="L348" s="152">
        <v>21</v>
      </c>
      <c r="M348" s="152">
        <f>G348*(1+L348/100)</f>
        <v>0</v>
      </c>
      <c r="N348" s="150">
        <v>2.5550000000000002</v>
      </c>
      <c r="O348" s="150">
        <f>ROUND(E348*N348,2)</f>
        <v>44.43</v>
      </c>
      <c r="P348" s="150">
        <v>0</v>
      </c>
      <c r="Q348" s="150">
        <f>ROUND(E348*P348,2)</f>
        <v>0</v>
      </c>
      <c r="R348" s="152"/>
      <c r="S348" s="152" t="s">
        <v>1617</v>
      </c>
      <c r="T348" s="153" t="s">
        <v>1617</v>
      </c>
      <c r="U348" s="135">
        <v>0</v>
      </c>
      <c r="V348" s="135">
        <f>ROUND(E348*U348,2)</f>
        <v>0</v>
      </c>
      <c r="W348" s="135"/>
      <c r="X348" s="135" t="s">
        <v>1458</v>
      </c>
      <c r="Y348" s="135" t="s">
        <v>1459</v>
      </c>
      <c r="Z348" s="125"/>
      <c r="AA348" s="125"/>
      <c r="AB348" s="125"/>
      <c r="AC348" s="125"/>
      <c r="AD348" s="125"/>
      <c r="AE348" s="125"/>
      <c r="AF348" s="125"/>
      <c r="AG348" s="125" t="s">
        <v>1460</v>
      </c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</row>
    <row r="349" spans="1:60" outlineLevel="2" x14ac:dyDescent="0.2">
      <c r="A349" s="132"/>
      <c r="B349" s="133"/>
      <c r="C349" s="170" t="s">
        <v>1981</v>
      </c>
      <c r="D349" s="168"/>
      <c r="E349" s="169">
        <v>13.42</v>
      </c>
      <c r="F349" s="135"/>
      <c r="G349" s="135"/>
      <c r="H349" s="135"/>
      <c r="I349" s="135"/>
      <c r="J349" s="135"/>
      <c r="K349" s="135"/>
      <c r="L349" s="135"/>
      <c r="M349" s="135"/>
      <c r="N349" s="134"/>
      <c r="O349" s="134"/>
      <c r="P349" s="134"/>
      <c r="Q349" s="134"/>
      <c r="R349" s="135"/>
      <c r="S349" s="135"/>
      <c r="T349" s="135"/>
      <c r="U349" s="135"/>
      <c r="V349" s="135"/>
      <c r="W349" s="135"/>
      <c r="X349" s="135"/>
      <c r="Y349" s="135"/>
      <c r="Z349" s="125"/>
      <c r="AA349" s="125"/>
      <c r="AB349" s="125"/>
      <c r="AC349" s="125"/>
      <c r="AD349" s="125"/>
      <c r="AE349" s="125"/>
      <c r="AF349" s="125"/>
      <c r="AG349" s="125" t="s">
        <v>1619</v>
      </c>
      <c r="AH349" s="125">
        <v>0</v>
      </c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</row>
    <row r="350" spans="1:60" outlineLevel="3" x14ac:dyDescent="0.2">
      <c r="A350" s="132"/>
      <c r="B350" s="133"/>
      <c r="C350" s="170" t="s">
        <v>1982</v>
      </c>
      <c r="D350" s="168"/>
      <c r="E350" s="169">
        <v>3.96</v>
      </c>
      <c r="F350" s="135"/>
      <c r="G350" s="135"/>
      <c r="H350" s="135"/>
      <c r="I350" s="135"/>
      <c r="J350" s="135"/>
      <c r="K350" s="135"/>
      <c r="L350" s="135"/>
      <c r="M350" s="135"/>
      <c r="N350" s="134"/>
      <c r="O350" s="134"/>
      <c r="P350" s="134"/>
      <c r="Q350" s="134"/>
      <c r="R350" s="135"/>
      <c r="S350" s="135"/>
      <c r="T350" s="135"/>
      <c r="U350" s="135"/>
      <c r="V350" s="135"/>
      <c r="W350" s="135"/>
      <c r="X350" s="135"/>
      <c r="Y350" s="135"/>
      <c r="Z350" s="125"/>
      <c r="AA350" s="125"/>
      <c r="AB350" s="125"/>
      <c r="AC350" s="125"/>
      <c r="AD350" s="125"/>
      <c r="AE350" s="125"/>
      <c r="AF350" s="125"/>
      <c r="AG350" s="125" t="s">
        <v>1619</v>
      </c>
      <c r="AH350" s="125">
        <v>0</v>
      </c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</row>
    <row r="351" spans="1:60" outlineLevel="1" x14ac:dyDescent="0.2">
      <c r="A351" s="147">
        <v>79</v>
      </c>
      <c r="B351" s="148" t="s">
        <v>1983</v>
      </c>
      <c r="C351" s="163" t="s">
        <v>1984</v>
      </c>
      <c r="D351" s="149" t="s">
        <v>1641</v>
      </c>
      <c r="E351" s="150">
        <v>114.4</v>
      </c>
      <c r="F351" s="151"/>
      <c r="G351" s="152">
        <f>ROUND(E351*F351,2)</f>
        <v>0</v>
      </c>
      <c r="H351" s="151">
        <v>42.71</v>
      </c>
      <c r="I351" s="152">
        <f>ROUND(E351*H351,2)</f>
        <v>4886.0200000000004</v>
      </c>
      <c r="J351" s="151">
        <v>10.29</v>
      </c>
      <c r="K351" s="152">
        <f>ROUND(E351*J351,2)</f>
        <v>1177.18</v>
      </c>
      <c r="L351" s="152">
        <v>21</v>
      </c>
      <c r="M351" s="152">
        <f>G351*(1+L351/100)</f>
        <v>0</v>
      </c>
      <c r="N351" s="150">
        <v>2.2000000000000001E-4</v>
      </c>
      <c r="O351" s="150">
        <f>ROUND(E351*N351,2)</f>
        <v>0.03</v>
      </c>
      <c r="P351" s="150">
        <v>0</v>
      </c>
      <c r="Q351" s="150">
        <f>ROUND(E351*P351,2)</f>
        <v>0</v>
      </c>
      <c r="R351" s="152"/>
      <c r="S351" s="152" t="s">
        <v>1617</v>
      </c>
      <c r="T351" s="153" t="s">
        <v>1617</v>
      </c>
      <c r="U351" s="135">
        <v>0</v>
      </c>
      <c r="V351" s="135">
        <f>ROUND(E351*U351,2)</f>
        <v>0</v>
      </c>
      <c r="W351" s="135"/>
      <c r="X351" s="135" t="s">
        <v>1458</v>
      </c>
      <c r="Y351" s="135" t="s">
        <v>1459</v>
      </c>
      <c r="Z351" s="125"/>
      <c r="AA351" s="125"/>
      <c r="AB351" s="125"/>
      <c r="AC351" s="125"/>
      <c r="AD351" s="125"/>
      <c r="AE351" s="125"/>
      <c r="AF351" s="125"/>
      <c r="AG351" s="125" t="s">
        <v>1460</v>
      </c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</row>
    <row r="352" spans="1:60" outlineLevel="2" x14ac:dyDescent="0.2">
      <c r="A352" s="132"/>
      <c r="B352" s="133"/>
      <c r="C352" s="269" t="s">
        <v>1985</v>
      </c>
      <c r="D352" s="270"/>
      <c r="E352" s="270"/>
      <c r="F352" s="270"/>
      <c r="G352" s="270"/>
      <c r="H352" s="135"/>
      <c r="I352" s="135"/>
      <c r="J352" s="135"/>
      <c r="K352" s="135"/>
      <c r="L352" s="135"/>
      <c r="M352" s="135"/>
      <c r="N352" s="134"/>
      <c r="O352" s="134"/>
      <c r="P352" s="134"/>
      <c r="Q352" s="134"/>
      <c r="R352" s="135"/>
      <c r="S352" s="135"/>
      <c r="T352" s="135"/>
      <c r="U352" s="135"/>
      <c r="V352" s="135"/>
      <c r="W352" s="135"/>
      <c r="X352" s="135"/>
      <c r="Y352" s="135"/>
      <c r="Z352" s="125"/>
      <c r="AA352" s="125"/>
      <c r="AB352" s="125"/>
      <c r="AC352" s="125"/>
      <c r="AD352" s="125"/>
      <c r="AE352" s="125"/>
      <c r="AF352" s="125"/>
      <c r="AG352" s="125" t="s">
        <v>1462</v>
      </c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</row>
    <row r="353" spans="1:60" outlineLevel="3" x14ac:dyDescent="0.2">
      <c r="A353" s="132"/>
      <c r="B353" s="133"/>
      <c r="C353" s="271" t="s">
        <v>1986</v>
      </c>
      <c r="D353" s="272"/>
      <c r="E353" s="272"/>
      <c r="F353" s="272"/>
      <c r="G353" s="272"/>
      <c r="H353" s="135"/>
      <c r="I353" s="135"/>
      <c r="J353" s="135"/>
      <c r="K353" s="135"/>
      <c r="L353" s="135"/>
      <c r="M353" s="135"/>
      <c r="N353" s="134"/>
      <c r="O353" s="134"/>
      <c r="P353" s="134"/>
      <c r="Q353" s="134"/>
      <c r="R353" s="135"/>
      <c r="S353" s="135"/>
      <c r="T353" s="135"/>
      <c r="U353" s="135"/>
      <c r="V353" s="135"/>
      <c r="W353" s="135"/>
      <c r="X353" s="135"/>
      <c r="Y353" s="135"/>
      <c r="Z353" s="125"/>
      <c r="AA353" s="125"/>
      <c r="AB353" s="125"/>
      <c r="AC353" s="125"/>
      <c r="AD353" s="125"/>
      <c r="AE353" s="125"/>
      <c r="AF353" s="125"/>
      <c r="AG353" s="125" t="s">
        <v>1462</v>
      </c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</row>
    <row r="354" spans="1:60" outlineLevel="2" x14ac:dyDescent="0.2">
      <c r="A354" s="132"/>
      <c r="B354" s="133"/>
      <c r="C354" s="170" t="s">
        <v>1987</v>
      </c>
      <c r="D354" s="168"/>
      <c r="E354" s="169">
        <v>83.9</v>
      </c>
      <c r="F354" s="135"/>
      <c r="G354" s="135"/>
      <c r="H354" s="135"/>
      <c r="I354" s="135"/>
      <c r="J354" s="135"/>
      <c r="K354" s="135"/>
      <c r="L354" s="135"/>
      <c r="M354" s="135"/>
      <c r="N354" s="134"/>
      <c r="O354" s="134"/>
      <c r="P354" s="134"/>
      <c r="Q354" s="134"/>
      <c r="R354" s="135"/>
      <c r="S354" s="135"/>
      <c r="T354" s="135"/>
      <c r="U354" s="135"/>
      <c r="V354" s="135"/>
      <c r="W354" s="135"/>
      <c r="X354" s="135"/>
      <c r="Y354" s="135"/>
      <c r="Z354" s="125"/>
      <c r="AA354" s="125"/>
      <c r="AB354" s="125"/>
      <c r="AC354" s="125"/>
      <c r="AD354" s="125"/>
      <c r="AE354" s="125"/>
      <c r="AF354" s="125"/>
      <c r="AG354" s="125" t="s">
        <v>1619</v>
      </c>
      <c r="AH354" s="125">
        <v>0</v>
      </c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</row>
    <row r="355" spans="1:60" outlineLevel="3" x14ac:dyDescent="0.2">
      <c r="A355" s="132"/>
      <c r="B355" s="133"/>
      <c r="C355" s="170" t="s">
        <v>1988</v>
      </c>
      <c r="D355" s="168"/>
      <c r="E355" s="169">
        <v>30.5</v>
      </c>
      <c r="F355" s="135"/>
      <c r="G355" s="135"/>
      <c r="H355" s="135"/>
      <c r="I355" s="135"/>
      <c r="J355" s="135"/>
      <c r="K355" s="135"/>
      <c r="L355" s="135"/>
      <c r="M355" s="135"/>
      <c r="N355" s="134"/>
      <c r="O355" s="134"/>
      <c r="P355" s="134"/>
      <c r="Q355" s="134"/>
      <c r="R355" s="135"/>
      <c r="S355" s="135"/>
      <c r="T355" s="135"/>
      <c r="U355" s="135"/>
      <c r="V355" s="135"/>
      <c r="W355" s="135"/>
      <c r="X355" s="135"/>
      <c r="Y355" s="135"/>
      <c r="Z355" s="125"/>
      <c r="AA355" s="125"/>
      <c r="AB355" s="125"/>
      <c r="AC355" s="125"/>
      <c r="AD355" s="125"/>
      <c r="AE355" s="125"/>
      <c r="AF355" s="125"/>
      <c r="AG355" s="125" t="s">
        <v>1619</v>
      </c>
      <c r="AH355" s="125">
        <v>0</v>
      </c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</row>
    <row r="356" spans="1:60" ht="22.5" outlineLevel="1" x14ac:dyDescent="0.2">
      <c r="A356" s="147">
        <v>80</v>
      </c>
      <c r="B356" s="148" t="s">
        <v>1989</v>
      </c>
      <c r="C356" s="163" t="s">
        <v>1990</v>
      </c>
      <c r="D356" s="149" t="s">
        <v>1641</v>
      </c>
      <c r="E356" s="150">
        <v>114.4</v>
      </c>
      <c r="F356" s="151"/>
      <c r="G356" s="152">
        <f>ROUND(E356*F356,2)</f>
        <v>0</v>
      </c>
      <c r="H356" s="151">
        <v>61.58</v>
      </c>
      <c r="I356" s="152">
        <f>ROUND(E356*H356,2)</f>
        <v>7044.75</v>
      </c>
      <c r="J356" s="151">
        <v>115.92</v>
      </c>
      <c r="K356" s="152">
        <f>ROUND(E356*J356,2)</f>
        <v>13261.25</v>
      </c>
      <c r="L356" s="152">
        <v>21</v>
      </c>
      <c r="M356" s="152">
        <f>G356*(1+L356/100)</f>
        <v>0</v>
      </c>
      <c r="N356" s="150">
        <v>5.0000000000000001E-3</v>
      </c>
      <c r="O356" s="150">
        <f>ROUND(E356*N356,2)</f>
        <v>0.56999999999999995</v>
      </c>
      <c r="P356" s="150">
        <v>0</v>
      </c>
      <c r="Q356" s="150">
        <f>ROUND(E356*P356,2)</f>
        <v>0</v>
      </c>
      <c r="R356" s="152"/>
      <c r="S356" s="152" t="s">
        <v>1617</v>
      </c>
      <c r="T356" s="153" t="s">
        <v>1617</v>
      </c>
      <c r="U356" s="135">
        <v>0</v>
      </c>
      <c r="V356" s="135">
        <f>ROUND(E356*U356,2)</f>
        <v>0</v>
      </c>
      <c r="W356" s="135"/>
      <c r="X356" s="135" t="s">
        <v>1458</v>
      </c>
      <c r="Y356" s="135" t="s">
        <v>1459</v>
      </c>
      <c r="Z356" s="125"/>
      <c r="AA356" s="125"/>
      <c r="AB356" s="125"/>
      <c r="AC356" s="125"/>
      <c r="AD356" s="125"/>
      <c r="AE356" s="125"/>
      <c r="AF356" s="125"/>
      <c r="AG356" s="125" t="s">
        <v>1460</v>
      </c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</row>
    <row r="357" spans="1:60" ht="33.75" outlineLevel="2" x14ac:dyDescent="0.2">
      <c r="A357" s="132"/>
      <c r="B357" s="133"/>
      <c r="C357" s="269" t="s">
        <v>1991</v>
      </c>
      <c r="D357" s="270"/>
      <c r="E357" s="270"/>
      <c r="F357" s="270"/>
      <c r="G357" s="270"/>
      <c r="H357" s="135"/>
      <c r="I357" s="135"/>
      <c r="J357" s="135"/>
      <c r="K357" s="135"/>
      <c r="L357" s="135"/>
      <c r="M357" s="135"/>
      <c r="N357" s="134"/>
      <c r="O357" s="134"/>
      <c r="P357" s="134"/>
      <c r="Q357" s="134"/>
      <c r="R357" s="135"/>
      <c r="S357" s="135"/>
      <c r="T357" s="135"/>
      <c r="U357" s="135"/>
      <c r="V357" s="135"/>
      <c r="W357" s="135"/>
      <c r="X357" s="135"/>
      <c r="Y357" s="135"/>
      <c r="Z357" s="125"/>
      <c r="AA357" s="125"/>
      <c r="AB357" s="125"/>
      <c r="AC357" s="125"/>
      <c r="AD357" s="125"/>
      <c r="AE357" s="125"/>
      <c r="AF357" s="125"/>
      <c r="AG357" s="125" t="s">
        <v>1462</v>
      </c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54" t="str">
        <f>C357</f>
        <v>Stažení přebytečné záměsové vody z čerstvého (3 - 5 hod po uložení) betonového povrchu, oživení povrchu rotační hladičkou, vsyp směsi (2 - 3 kg/ m2), zapravení povrchu hladičkou, nanesení druhé vrstvy vsypu (1 - 2 kg/ m2), hlazení povrchu do požadovaného stupně konečné úpravy.</v>
      </c>
      <c r="BB357" s="125"/>
      <c r="BC357" s="125"/>
      <c r="BD357" s="125"/>
      <c r="BE357" s="125"/>
      <c r="BF357" s="125"/>
      <c r="BG357" s="125"/>
      <c r="BH357" s="125"/>
    </row>
    <row r="358" spans="1:60" outlineLevel="2" x14ac:dyDescent="0.2">
      <c r="A358" s="132"/>
      <c r="B358" s="133"/>
      <c r="C358" s="170" t="s">
        <v>1987</v>
      </c>
      <c r="D358" s="168"/>
      <c r="E358" s="169">
        <v>83.9</v>
      </c>
      <c r="F358" s="135"/>
      <c r="G358" s="135"/>
      <c r="H358" s="135"/>
      <c r="I358" s="135"/>
      <c r="J358" s="135"/>
      <c r="K358" s="135"/>
      <c r="L358" s="135"/>
      <c r="M358" s="135"/>
      <c r="N358" s="134"/>
      <c r="O358" s="134"/>
      <c r="P358" s="134"/>
      <c r="Q358" s="134"/>
      <c r="R358" s="135"/>
      <c r="S358" s="135"/>
      <c r="T358" s="135"/>
      <c r="U358" s="135"/>
      <c r="V358" s="135"/>
      <c r="W358" s="135"/>
      <c r="X358" s="135"/>
      <c r="Y358" s="135"/>
      <c r="Z358" s="125"/>
      <c r="AA358" s="125"/>
      <c r="AB358" s="125"/>
      <c r="AC358" s="125"/>
      <c r="AD358" s="125"/>
      <c r="AE358" s="125"/>
      <c r="AF358" s="125"/>
      <c r="AG358" s="125" t="s">
        <v>1619</v>
      </c>
      <c r="AH358" s="125">
        <v>0</v>
      </c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</row>
    <row r="359" spans="1:60" outlineLevel="3" x14ac:dyDescent="0.2">
      <c r="A359" s="132"/>
      <c r="B359" s="133"/>
      <c r="C359" s="170" t="s">
        <v>1988</v>
      </c>
      <c r="D359" s="168"/>
      <c r="E359" s="169">
        <v>30.5</v>
      </c>
      <c r="F359" s="135"/>
      <c r="G359" s="135"/>
      <c r="H359" s="135"/>
      <c r="I359" s="135"/>
      <c r="J359" s="135"/>
      <c r="K359" s="135"/>
      <c r="L359" s="135"/>
      <c r="M359" s="135"/>
      <c r="N359" s="134"/>
      <c r="O359" s="134"/>
      <c r="P359" s="134"/>
      <c r="Q359" s="134"/>
      <c r="R359" s="135"/>
      <c r="S359" s="135"/>
      <c r="T359" s="135"/>
      <c r="U359" s="135"/>
      <c r="V359" s="135"/>
      <c r="W359" s="135"/>
      <c r="X359" s="135"/>
      <c r="Y359" s="135"/>
      <c r="Z359" s="125"/>
      <c r="AA359" s="125"/>
      <c r="AB359" s="125"/>
      <c r="AC359" s="125"/>
      <c r="AD359" s="125"/>
      <c r="AE359" s="125"/>
      <c r="AF359" s="125"/>
      <c r="AG359" s="125" t="s">
        <v>1619</v>
      </c>
      <c r="AH359" s="125">
        <v>0</v>
      </c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</row>
    <row r="360" spans="1:60" outlineLevel="1" x14ac:dyDescent="0.2">
      <c r="A360" s="147">
        <v>81</v>
      </c>
      <c r="B360" s="148" t="s">
        <v>1992</v>
      </c>
      <c r="C360" s="163" t="s">
        <v>1993</v>
      </c>
      <c r="D360" s="149" t="s">
        <v>1641</v>
      </c>
      <c r="E360" s="150">
        <v>114.4</v>
      </c>
      <c r="F360" s="151"/>
      <c r="G360" s="152">
        <f>ROUND(E360*F360,2)</f>
        <v>0</v>
      </c>
      <c r="H360" s="151">
        <v>0</v>
      </c>
      <c r="I360" s="152">
        <f>ROUND(E360*H360,2)</f>
        <v>0</v>
      </c>
      <c r="J360" s="151">
        <v>116</v>
      </c>
      <c r="K360" s="152">
        <f>ROUND(E360*J360,2)</f>
        <v>13270.4</v>
      </c>
      <c r="L360" s="152">
        <v>21</v>
      </c>
      <c r="M360" s="152">
        <f>G360*(1+L360/100)</f>
        <v>0</v>
      </c>
      <c r="N360" s="150">
        <v>0</v>
      </c>
      <c r="O360" s="150">
        <f>ROUND(E360*N360,2)</f>
        <v>0</v>
      </c>
      <c r="P360" s="150">
        <v>0</v>
      </c>
      <c r="Q360" s="150">
        <f>ROUND(E360*P360,2)</f>
        <v>0</v>
      </c>
      <c r="R360" s="152"/>
      <c r="S360" s="152" t="s">
        <v>1617</v>
      </c>
      <c r="T360" s="153" t="s">
        <v>1617</v>
      </c>
      <c r="U360" s="135">
        <v>0</v>
      </c>
      <c r="V360" s="135">
        <f>ROUND(E360*U360,2)</f>
        <v>0</v>
      </c>
      <c r="W360" s="135"/>
      <c r="X360" s="135" t="s">
        <v>1458</v>
      </c>
      <c r="Y360" s="135" t="s">
        <v>1459</v>
      </c>
      <c r="Z360" s="125"/>
      <c r="AA360" s="125"/>
      <c r="AB360" s="125"/>
      <c r="AC360" s="125"/>
      <c r="AD360" s="125"/>
      <c r="AE360" s="125"/>
      <c r="AF360" s="125"/>
      <c r="AG360" s="125" t="s">
        <v>1460</v>
      </c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</row>
    <row r="361" spans="1:60" outlineLevel="2" x14ac:dyDescent="0.2">
      <c r="A361" s="132"/>
      <c r="B361" s="133"/>
      <c r="C361" s="170" t="s">
        <v>1987</v>
      </c>
      <c r="D361" s="168"/>
      <c r="E361" s="169">
        <v>83.9</v>
      </c>
      <c r="F361" s="135"/>
      <c r="G361" s="135"/>
      <c r="H361" s="135"/>
      <c r="I361" s="135"/>
      <c r="J361" s="135"/>
      <c r="K361" s="135"/>
      <c r="L361" s="135"/>
      <c r="M361" s="135"/>
      <c r="N361" s="134"/>
      <c r="O361" s="134"/>
      <c r="P361" s="134"/>
      <c r="Q361" s="134"/>
      <c r="R361" s="135"/>
      <c r="S361" s="135"/>
      <c r="T361" s="135"/>
      <c r="U361" s="135"/>
      <c r="V361" s="135"/>
      <c r="W361" s="135"/>
      <c r="X361" s="135"/>
      <c r="Y361" s="135"/>
      <c r="Z361" s="125"/>
      <c r="AA361" s="125"/>
      <c r="AB361" s="125"/>
      <c r="AC361" s="125"/>
      <c r="AD361" s="125"/>
      <c r="AE361" s="125"/>
      <c r="AF361" s="125"/>
      <c r="AG361" s="125" t="s">
        <v>1619</v>
      </c>
      <c r="AH361" s="125">
        <v>0</v>
      </c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</row>
    <row r="362" spans="1:60" outlineLevel="3" x14ac:dyDescent="0.2">
      <c r="A362" s="132"/>
      <c r="B362" s="133"/>
      <c r="C362" s="170" t="s">
        <v>1988</v>
      </c>
      <c r="D362" s="168"/>
      <c r="E362" s="169">
        <v>30.5</v>
      </c>
      <c r="F362" s="135"/>
      <c r="G362" s="135"/>
      <c r="H362" s="135"/>
      <c r="I362" s="135"/>
      <c r="J362" s="135"/>
      <c r="K362" s="135"/>
      <c r="L362" s="135"/>
      <c r="M362" s="135"/>
      <c r="N362" s="134"/>
      <c r="O362" s="134"/>
      <c r="P362" s="134"/>
      <c r="Q362" s="134"/>
      <c r="R362" s="135"/>
      <c r="S362" s="135"/>
      <c r="T362" s="135"/>
      <c r="U362" s="135"/>
      <c r="V362" s="135"/>
      <c r="W362" s="135"/>
      <c r="X362" s="135"/>
      <c r="Y362" s="135"/>
      <c r="Z362" s="125"/>
      <c r="AA362" s="125"/>
      <c r="AB362" s="125"/>
      <c r="AC362" s="125"/>
      <c r="AD362" s="125"/>
      <c r="AE362" s="125"/>
      <c r="AF362" s="125"/>
      <c r="AG362" s="125" t="s">
        <v>1619</v>
      </c>
      <c r="AH362" s="125">
        <v>0</v>
      </c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</row>
    <row r="363" spans="1:60" outlineLevel="1" x14ac:dyDescent="0.2">
      <c r="A363" s="147">
        <v>82</v>
      </c>
      <c r="B363" s="148" t="s">
        <v>1994</v>
      </c>
      <c r="C363" s="163" t="s">
        <v>1995</v>
      </c>
      <c r="D363" s="149" t="s">
        <v>1716</v>
      </c>
      <c r="E363" s="150">
        <v>9.8000000000000007</v>
      </c>
      <c r="F363" s="151"/>
      <c r="G363" s="152">
        <f>ROUND(E363*F363,2)</f>
        <v>0</v>
      </c>
      <c r="H363" s="151">
        <v>137.86000000000001</v>
      </c>
      <c r="I363" s="152">
        <f>ROUND(E363*H363,2)</f>
        <v>1351.03</v>
      </c>
      <c r="J363" s="151">
        <v>84.64</v>
      </c>
      <c r="K363" s="152">
        <f>ROUND(E363*J363,2)</f>
        <v>829.47</v>
      </c>
      <c r="L363" s="152">
        <v>21</v>
      </c>
      <c r="M363" s="152">
        <f>G363*(1+L363/100)</f>
        <v>0</v>
      </c>
      <c r="N363" s="150">
        <v>0</v>
      </c>
      <c r="O363" s="150">
        <f>ROUND(E363*N363,2)</f>
        <v>0</v>
      </c>
      <c r="P363" s="150">
        <v>0</v>
      </c>
      <c r="Q363" s="150">
        <f>ROUND(E363*P363,2)</f>
        <v>0</v>
      </c>
      <c r="R363" s="152"/>
      <c r="S363" s="152" t="s">
        <v>1617</v>
      </c>
      <c r="T363" s="153" t="s">
        <v>1617</v>
      </c>
      <c r="U363" s="135">
        <v>0</v>
      </c>
      <c r="V363" s="135">
        <f>ROUND(E363*U363,2)</f>
        <v>0</v>
      </c>
      <c r="W363" s="135"/>
      <c r="X363" s="135" t="s">
        <v>1458</v>
      </c>
      <c r="Y363" s="135" t="s">
        <v>1459</v>
      </c>
      <c r="Z363" s="125"/>
      <c r="AA363" s="125"/>
      <c r="AB363" s="125"/>
      <c r="AC363" s="125"/>
      <c r="AD363" s="125"/>
      <c r="AE363" s="125"/>
      <c r="AF363" s="125"/>
      <c r="AG363" s="125" t="s">
        <v>1460</v>
      </c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</row>
    <row r="364" spans="1:60" outlineLevel="2" x14ac:dyDescent="0.2">
      <c r="A364" s="132"/>
      <c r="B364" s="133"/>
      <c r="C364" s="170" t="s">
        <v>1996</v>
      </c>
      <c r="D364" s="168"/>
      <c r="E364" s="169"/>
      <c r="F364" s="135"/>
      <c r="G364" s="135"/>
      <c r="H364" s="135"/>
      <c r="I364" s="135"/>
      <c r="J364" s="135"/>
      <c r="K364" s="135"/>
      <c r="L364" s="135"/>
      <c r="M364" s="135"/>
      <c r="N364" s="134"/>
      <c r="O364" s="134"/>
      <c r="P364" s="134"/>
      <c r="Q364" s="134"/>
      <c r="R364" s="135"/>
      <c r="S364" s="135"/>
      <c r="T364" s="135"/>
      <c r="U364" s="135"/>
      <c r="V364" s="135"/>
      <c r="W364" s="135"/>
      <c r="X364" s="135"/>
      <c r="Y364" s="135"/>
      <c r="Z364" s="125"/>
      <c r="AA364" s="125"/>
      <c r="AB364" s="125"/>
      <c r="AC364" s="125"/>
      <c r="AD364" s="125"/>
      <c r="AE364" s="125"/>
      <c r="AF364" s="125"/>
      <c r="AG364" s="125" t="s">
        <v>1619</v>
      </c>
      <c r="AH364" s="125">
        <v>0</v>
      </c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</row>
    <row r="365" spans="1:60" outlineLevel="3" x14ac:dyDescent="0.2">
      <c r="A365" s="132"/>
      <c r="B365" s="133"/>
      <c r="C365" s="170" t="s">
        <v>1997</v>
      </c>
      <c r="D365" s="168"/>
      <c r="E365" s="169">
        <v>9.8000000000000007</v>
      </c>
      <c r="F365" s="135"/>
      <c r="G365" s="135"/>
      <c r="H365" s="135"/>
      <c r="I365" s="135"/>
      <c r="J365" s="135"/>
      <c r="K365" s="135"/>
      <c r="L365" s="135"/>
      <c r="M365" s="135"/>
      <c r="N365" s="134"/>
      <c r="O365" s="134"/>
      <c r="P365" s="134"/>
      <c r="Q365" s="134"/>
      <c r="R365" s="135"/>
      <c r="S365" s="135"/>
      <c r="T365" s="135"/>
      <c r="U365" s="135"/>
      <c r="V365" s="135"/>
      <c r="W365" s="135"/>
      <c r="X365" s="135"/>
      <c r="Y365" s="135"/>
      <c r="Z365" s="125"/>
      <c r="AA365" s="125"/>
      <c r="AB365" s="125"/>
      <c r="AC365" s="125"/>
      <c r="AD365" s="125"/>
      <c r="AE365" s="125"/>
      <c r="AF365" s="125"/>
      <c r="AG365" s="125" t="s">
        <v>1619</v>
      </c>
      <c r="AH365" s="125">
        <v>0</v>
      </c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</row>
    <row r="366" spans="1:60" outlineLevel="1" x14ac:dyDescent="0.2">
      <c r="A366" s="147">
        <v>83</v>
      </c>
      <c r="B366" s="148" t="s">
        <v>1998</v>
      </c>
      <c r="C366" s="163" t="s">
        <v>1999</v>
      </c>
      <c r="D366" s="149" t="s">
        <v>1716</v>
      </c>
      <c r="E366" s="150">
        <v>28.65</v>
      </c>
      <c r="F366" s="151"/>
      <c r="G366" s="152">
        <f>ROUND(E366*F366,2)</f>
        <v>0</v>
      </c>
      <c r="H366" s="151">
        <v>177.74</v>
      </c>
      <c r="I366" s="152">
        <f>ROUND(E366*H366,2)</f>
        <v>5092.25</v>
      </c>
      <c r="J366" s="151">
        <v>98.26</v>
      </c>
      <c r="K366" s="152">
        <f>ROUND(E366*J366,2)</f>
        <v>2815.15</v>
      </c>
      <c r="L366" s="152">
        <v>21</v>
      </c>
      <c r="M366" s="152">
        <f>G366*(1+L366/100)</f>
        <v>0</v>
      </c>
      <c r="N366" s="150">
        <v>0</v>
      </c>
      <c r="O366" s="150">
        <f>ROUND(E366*N366,2)</f>
        <v>0</v>
      </c>
      <c r="P366" s="150">
        <v>0</v>
      </c>
      <c r="Q366" s="150">
        <f>ROUND(E366*P366,2)</f>
        <v>0</v>
      </c>
      <c r="R366" s="152"/>
      <c r="S366" s="152" t="s">
        <v>1617</v>
      </c>
      <c r="T366" s="153" t="s">
        <v>1617</v>
      </c>
      <c r="U366" s="135">
        <v>0</v>
      </c>
      <c r="V366" s="135">
        <f>ROUND(E366*U366,2)</f>
        <v>0</v>
      </c>
      <c r="W366" s="135"/>
      <c r="X366" s="135" t="s">
        <v>1458</v>
      </c>
      <c r="Y366" s="135" t="s">
        <v>1459</v>
      </c>
      <c r="Z366" s="125"/>
      <c r="AA366" s="125"/>
      <c r="AB366" s="125"/>
      <c r="AC366" s="125"/>
      <c r="AD366" s="125"/>
      <c r="AE366" s="125"/>
      <c r="AF366" s="125"/>
      <c r="AG366" s="125" t="s">
        <v>1460</v>
      </c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</row>
    <row r="367" spans="1:60" outlineLevel="2" x14ac:dyDescent="0.2">
      <c r="A367" s="132"/>
      <c r="B367" s="133"/>
      <c r="C367" s="170" t="s">
        <v>1996</v>
      </c>
      <c r="D367" s="168"/>
      <c r="E367" s="169"/>
      <c r="F367" s="135"/>
      <c r="G367" s="135"/>
      <c r="H367" s="135"/>
      <c r="I367" s="135"/>
      <c r="J367" s="135"/>
      <c r="K367" s="135"/>
      <c r="L367" s="135"/>
      <c r="M367" s="135"/>
      <c r="N367" s="134"/>
      <c r="O367" s="134"/>
      <c r="P367" s="134"/>
      <c r="Q367" s="134"/>
      <c r="R367" s="135"/>
      <c r="S367" s="135"/>
      <c r="T367" s="135"/>
      <c r="U367" s="135"/>
      <c r="V367" s="135"/>
      <c r="W367" s="135"/>
      <c r="X367" s="135"/>
      <c r="Y367" s="135"/>
      <c r="Z367" s="125"/>
      <c r="AA367" s="125"/>
      <c r="AB367" s="125"/>
      <c r="AC367" s="125"/>
      <c r="AD367" s="125"/>
      <c r="AE367" s="125"/>
      <c r="AF367" s="125"/>
      <c r="AG367" s="125" t="s">
        <v>1619</v>
      </c>
      <c r="AH367" s="125">
        <v>0</v>
      </c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</row>
    <row r="368" spans="1:60" outlineLevel="3" x14ac:dyDescent="0.2">
      <c r="A368" s="132"/>
      <c r="B368" s="133"/>
      <c r="C368" s="170" t="s">
        <v>2000</v>
      </c>
      <c r="D368" s="168"/>
      <c r="E368" s="169">
        <v>28.65</v>
      </c>
      <c r="F368" s="135"/>
      <c r="G368" s="135"/>
      <c r="H368" s="135"/>
      <c r="I368" s="135"/>
      <c r="J368" s="135"/>
      <c r="K368" s="135"/>
      <c r="L368" s="135"/>
      <c r="M368" s="135"/>
      <c r="N368" s="134"/>
      <c r="O368" s="134"/>
      <c r="P368" s="134"/>
      <c r="Q368" s="134"/>
      <c r="R368" s="135"/>
      <c r="S368" s="135"/>
      <c r="T368" s="135"/>
      <c r="U368" s="135"/>
      <c r="V368" s="135"/>
      <c r="W368" s="135"/>
      <c r="X368" s="135"/>
      <c r="Y368" s="135"/>
      <c r="Z368" s="125"/>
      <c r="AA368" s="125"/>
      <c r="AB368" s="125"/>
      <c r="AC368" s="125"/>
      <c r="AD368" s="125"/>
      <c r="AE368" s="125"/>
      <c r="AF368" s="125"/>
      <c r="AG368" s="125" t="s">
        <v>1619</v>
      </c>
      <c r="AH368" s="125">
        <v>0</v>
      </c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</row>
    <row r="369" spans="1:60" outlineLevel="1" x14ac:dyDescent="0.2">
      <c r="A369" s="147">
        <v>84</v>
      </c>
      <c r="B369" s="148" t="s">
        <v>2001</v>
      </c>
      <c r="C369" s="163" t="s">
        <v>2002</v>
      </c>
      <c r="D369" s="149" t="s">
        <v>1641</v>
      </c>
      <c r="E369" s="150">
        <v>3.0449999999999999</v>
      </c>
      <c r="F369" s="151"/>
      <c r="G369" s="152">
        <f>ROUND(E369*F369,2)</f>
        <v>0</v>
      </c>
      <c r="H369" s="151">
        <v>220.26</v>
      </c>
      <c r="I369" s="152">
        <f>ROUND(E369*H369,2)</f>
        <v>670.69</v>
      </c>
      <c r="J369" s="151">
        <v>203.74</v>
      </c>
      <c r="K369" s="152">
        <f>ROUND(E369*J369,2)</f>
        <v>620.39</v>
      </c>
      <c r="L369" s="152">
        <v>21</v>
      </c>
      <c r="M369" s="152">
        <f>G369*(1+L369/100)</f>
        <v>0</v>
      </c>
      <c r="N369" s="150">
        <v>1.41E-2</v>
      </c>
      <c r="O369" s="150">
        <f>ROUND(E369*N369,2)</f>
        <v>0.04</v>
      </c>
      <c r="P369" s="150">
        <v>0</v>
      </c>
      <c r="Q369" s="150">
        <f>ROUND(E369*P369,2)</f>
        <v>0</v>
      </c>
      <c r="R369" s="152"/>
      <c r="S369" s="152" t="s">
        <v>1617</v>
      </c>
      <c r="T369" s="153" t="s">
        <v>1617</v>
      </c>
      <c r="U369" s="135">
        <v>0</v>
      </c>
      <c r="V369" s="135">
        <f>ROUND(E369*U369,2)</f>
        <v>0</v>
      </c>
      <c r="W369" s="135"/>
      <c r="X369" s="135" t="s">
        <v>1458</v>
      </c>
      <c r="Y369" s="135" t="s">
        <v>1459</v>
      </c>
      <c r="Z369" s="125"/>
      <c r="AA369" s="125"/>
      <c r="AB369" s="125"/>
      <c r="AC369" s="125"/>
      <c r="AD369" s="125"/>
      <c r="AE369" s="125"/>
      <c r="AF369" s="125"/>
      <c r="AG369" s="125" t="s">
        <v>1460</v>
      </c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</row>
    <row r="370" spans="1:60" outlineLevel="2" x14ac:dyDescent="0.2">
      <c r="A370" s="132"/>
      <c r="B370" s="133"/>
      <c r="C370" s="170" t="s">
        <v>2003</v>
      </c>
      <c r="D370" s="168"/>
      <c r="E370" s="169">
        <v>1.0900000000000001</v>
      </c>
      <c r="F370" s="135"/>
      <c r="G370" s="135"/>
      <c r="H370" s="135"/>
      <c r="I370" s="135"/>
      <c r="J370" s="135"/>
      <c r="K370" s="135"/>
      <c r="L370" s="135"/>
      <c r="M370" s="135"/>
      <c r="N370" s="134"/>
      <c r="O370" s="134"/>
      <c r="P370" s="134"/>
      <c r="Q370" s="134"/>
      <c r="R370" s="135"/>
      <c r="S370" s="135"/>
      <c r="T370" s="135"/>
      <c r="U370" s="135"/>
      <c r="V370" s="135"/>
      <c r="W370" s="135"/>
      <c r="X370" s="135"/>
      <c r="Y370" s="135"/>
      <c r="Z370" s="125"/>
      <c r="AA370" s="125"/>
      <c r="AB370" s="125"/>
      <c r="AC370" s="125"/>
      <c r="AD370" s="125"/>
      <c r="AE370" s="125"/>
      <c r="AF370" s="125"/>
      <c r="AG370" s="125" t="s">
        <v>1619</v>
      </c>
      <c r="AH370" s="125">
        <v>0</v>
      </c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</row>
    <row r="371" spans="1:60" outlineLevel="3" x14ac:dyDescent="0.2">
      <c r="A371" s="132"/>
      <c r="B371" s="133"/>
      <c r="C371" s="170" t="s">
        <v>2004</v>
      </c>
      <c r="D371" s="168"/>
      <c r="E371" s="169">
        <v>1.95</v>
      </c>
      <c r="F371" s="135"/>
      <c r="G371" s="135"/>
      <c r="H371" s="135"/>
      <c r="I371" s="135"/>
      <c r="J371" s="135"/>
      <c r="K371" s="135"/>
      <c r="L371" s="135"/>
      <c r="M371" s="135"/>
      <c r="N371" s="134"/>
      <c r="O371" s="134"/>
      <c r="P371" s="134"/>
      <c r="Q371" s="134"/>
      <c r="R371" s="135"/>
      <c r="S371" s="135"/>
      <c r="T371" s="135"/>
      <c r="U371" s="135"/>
      <c r="V371" s="135"/>
      <c r="W371" s="135"/>
      <c r="X371" s="135"/>
      <c r="Y371" s="135"/>
      <c r="Z371" s="125"/>
      <c r="AA371" s="125"/>
      <c r="AB371" s="125"/>
      <c r="AC371" s="125"/>
      <c r="AD371" s="125"/>
      <c r="AE371" s="125"/>
      <c r="AF371" s="125"/>
      <c r="AG371" s="125" t="s">
        <v>1619</v>
      </c>
      <c r="AH371" s="125">
        <v>0</v>
      </c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</row>
    <row r="372" spans="1:60" outlineLevel="1" x14ac:dyDescent="0.2">
      <c r="A372" s="147">
        <v>85</v>
      </c>
      <c r="B372" s="148" t="s">
        <v>2005</v>
      </c>
      <c r="C372" s="163" t="s">
        <v>2006</v>
      </c>
      <c r="D372" s="149" t="s">
        <v>1641</v>
      </c>
      <c r="E372" s="150">
        <v>3.0449999999999999</v>
      </c>
      <c r="F372" s="151"/>
      <c r="G372" s="152">
        <f>ROUND(E372*F372,2)</f>
        <v>0</v>
      </c>
      <c r="H372" s="151">
        <v>0</v>
      </c>
      <c r="I372" s="152">
        <f>ROUND(E372*H372,2)</f>
        <v>0</v>
      </c>
      <c r="J372" s="151">
        <v>112</v>
      </c>
      <c r="K372" s="152">
        <f>ROUND(E372*J372,2)</f>
        <v>341.04</v>
      </c>
      <c r="L372" s="152">
        <v>21</v>
      </c>
      <c r="M372" s="152">
        <f>G372*(1+L372/100)</f>
        <v>0</v>
      </c>
      <c r="N372" s="150">
        <v>0</v>
      </c>
      <c r="O372" s="150">
        <f>ROUND(E372*N372,2)</f>
        <v>0</v>
      </c>
      <c r="P372" s="150">
        <v>0</v>
      </c>
      <c r="Q372" s="150">
        <f>ROUND(E372*P372,2)</f>
        <v>0</v>
      </c>
      <c r="R372" s="152"/>
      <c r="S372" s="152" t="s">
        <v>1617</v>
      </c>
      <c r="T372" s="153" t="s">
        <v>1617</v>
      </c>
      <c r="U372" s="135">
        <v>0</v>
      </c>
      <c r="V372" s="135">
        <f>ROUND(E372*U372,2)</f>
        <v>0</v>
      </c>
      <c r="W372" s="135"/>
      <c r="X372" s="135" t="s">
        <v>1458</v>
      </c>
      <c r="Y372" s="135" t="s">
        <v>1459</v>
      </c>
      <c r="Z372" s="125"/>
      <c r="AA372" s="125"/>
      <c r="AB372" s="125"/>
      <c r="AC372" s="125"/>
      <c r="AD372" s="125"/>
      <c r="AE372" s="125"/>
      <c r="AF372" s="125"/>
      <c r="AG372" s="125" t="s">
        <v>1460</v>
      </c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</row>
    <row r="373" spans="1:60" outlineLevel="2" x14ac:dyDescent="0.2">
      <c r="A373" s="132"/>
      <c r="B373" s="133"/>
      <c r="C373" s="170" t="s">
        <v>2007</v>
      </c>
      <c r="D373" s="168"/>
      <c r="E373" s="169">
        <v>3.04</v>
      </c>
      <c r="F373" s="135"/>
      <c r="G373" s="135"/>
      <c r="H373" s="135"/>
      <c r="I373" s="135"/>
      <c r="J373" s="135"/>
      <c r="K373" s="135"/>
      <c r="L373" s="135"/>
      <c r="M373" s="135"/>
      <c r="N373" s="134"/>
      <c r="O373" s="134"/>
      <c r="P373" s="134"/>
      <c r="Q373" s="134"/>
      <c r="R373" s="135"/>
      <c r="S373" s="135"/>
      <c r="T373" s="135"/>
      <c r="U373" s="135"/>
      <c r="V373" s="135"/>
      <c r="W373" s="135"/>
      <c r="X373" s="135"/>
      <c r="Y373" s="135"/>
      <c r="Z373" s="125"/>
      <c r="AA373" s="125"/>
      <c r="AB373" s="125"/>
      <c r="AC373" s="125"/>
      <c r="AD373" s="125"/>
      <c r="AE373" s="125"/>
      <c r="AF373" s="125"/>
      <c r="AG373" s="125" t="s">
        <v>1619</v>
      </c>
      <c r="AH373" s="125">
        <v>0</v>
      </c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</row>
    <row r="374" spans="1:60" outlineLevel="1" x14ac:dyDescent="0.2">
      <c r="A374" s="147">
        <v>86</v>
      </c>
      <c r="B374" s="148" t="s">
        <v>2008</v>
      </c>
      <c r="C374" s="163" t="s">
        <v>2009</v>
      </c>
      <c r="D374" s="149" t="s">
        <v>1616</v>
      </c>
      <c r="E374" s="150">
        <v>12.15</v>
      </c>
      <c r="F374" s="151"/>
      <c r="G374" s="152">
        <f>ROUND(E374*F374,2)</f>
        <v>0</v>
      </c>
      <c r="H374" s="151">
        <v>0</v>
      </c>
      <c r="I374" s="152">
        <f>ROUND(E374*H374,2)</f>
        <v>0</v>
      </c>
      <c r="J374" s="151">
        <v>791</v>
      </c>
      <c r="K374" s="152">
        <f>ROUND(E374*J374,2)</f>
        <v>9610.65</v>
      </c>
      <c r="L374" s="152">
        <v>21</v>
      </c>
      <c r="M374" s="152">
        <f>G374*(1+L374/100)</f>
        <v>0</v>
      </c>
      <c r="N374" s="150">
        <v>0</v>
      </c>
      <c r="O374" s="150">
        <f>ROUND(E374*N374,2)</f>
        <v>0</v>
      </c>
      <c r="P374" s="150">
        <v>0</v>
      </c>
      <c r="Q374" s="150">
        <f>ROUND(E374*P374,2)</f>
        <v>0</v>
      </c>
      <c r="R374" s="152"/>
      <c r="S374" s="152" t="s">
        <v>1617</v>
      </c>
      <c r="T374" s="153" t="s">
        <v>1617</v>
      </c>
      <c r="U374" s="135">
        <v>0</v>
      </c>
      <c r="V374" s="135">
        <f>ROUND(E374*U374,2)</f>
        <v>0</v>
      </c>
      <c r="W374" s="135"/>
      <c r="X374" s="135" t="s">
        <v>1458</v>
      </c>
      <c r="Y374" s="135" t="s">
        <v>1459</v>
      </c>
      <c r="Z374" s="125"/>
      <c r="AA374" s="125"/>
      <c r="AB374" s="125"/>
      <c r="AC374" s="125"/>
      <c r="AD374" s="125"/>
      <c r="AE374" s="125"/>
      <c r="AF374" s="125"/>
      <c r="AG374" s="125" t="s">
        <v>1460</v>
      </c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</row>
    <row r="375" spans="1:60" outlineLevel="2" x14ac:dyDescent="0.2">
      <c r="A375" s="132"/>
      <c r="B375" s="133"/>
      <c r="C375" s="170" t="s">
        <v>2010</v>
      </c>
      <c r="D375" s="168"/>
      <c r="E375" s="169">
        <v>3.05</v>
      </c>
      <c r="F375" s="135"/>
      <c r="G375" s="135"/>
      <c r="H375" s="135"/>
      <c r="I375" s="135"/>
      <c r="J375" s="135"/>
      <c r="K375" s="135"/>
      <c r="L375" s="135"/>
      <c r="M375" s="135"/>
      <c r="N375" s="134"/>
      <c r="O375" s="134"/>
      <c r="P375" s="134"/>
      <c r="Q375" s="134"/>
      <c r="R375" s="135"/>
      <c r="S375" s="135"/>
      <c r="T375" s="135"/>
      <c r="U375" s="135"/>
      <c r="V375" s="135"/>
      <c r="W375" s="135"/>
      <c r="X375" s="135"/>
      <c r="Y375" s="135"/>
      <c r="Z375" s="125"/>
      <c r="AA375" s="125"/>
      <c r="AB375" s="125"/>
      <c r="AC375" s="125"/>
      <c r="AD375" s="125"/>
      <c r="AE375" s="125"/>
      <c r="AF375" s="125"/>
      <c r="AG375" s="125" t="s">
        <v>1619</v>
      </c>
      <c r="AH375" s="125">
        <v>0</v>
      </c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</row>
    <row r="376" spans="1:60" outlineLevel="3" x14ac:dyDescent="0.2">
      <c r="A376" s="132"/>
      <c r="B376" s="133"/>
      <c r="C376" s="170" t="s">
        <v>2011</v>
      </c>
      <c r="D376" s="168"/>
      <c r="E376" s="169">
        <v>9.1</v>
      </c>
      <c r="F376" s="135"/>
      <c r="G376" s="135"/>
      <c r="H376" s="135"/>
      <c r="I376" s="135"/>
      <c r="J376" s="135"/>
      <c r="K376" s="135"/>
      <c r="L376" s="135"/>
      <c r="M376" s="135"/>
      <c r="N376" s="134"/>
      <c r="O376" s="134"/>
      <c r="P376" s="134"/>
      <c r="Q376" s="134"/>
      <c r="R376" s="135"/>
      <c r="S376" s="135"/>
      <c r="T376" s="135"/>
      <c r="U376" s="135"/>
      <c r="V376" s="135"/>
      <c r="W376" s="135"/>
      <c r="X376" s="135"/>
      <c r="Y376" s="135"/>
      <c r="Z376" s="125"/>
      <c r="AA376" s="125"/>
      <c r="AB376" s="125"/>
      <c r="AC376" s="125"/>
      <c r="AD376" s="125"/>
      <c r="AE376" s="125"/>
      <c r="AF376" s="125"/>
      <c r="AG376" s="125" t="s">
        <v>1619</v>
      </c>
      <c r="AH376" s="125">
        <v>0</v>
      </c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</row>
    <row r="377" spans="1:60" outlineLevel="1" x14ac:dyDescent="0.2">
      <c r="A377" s="147">
        <v>87</v>
      </c>
      <c r="B377" s="148" t="s">
        <v>2012</v>
      </c>
      <c r="C377" s="163" t="s">
        <v>2013</v>
      </c>
      <c r="D377" s="149" t="s">
        <v>1641</v>
      </c>
      <c r="E377" s="150">
        <v>8.5824999999999996</v>
      </c>
      <c r="F377" s="151"/>
      <c r="G377" s="152">
        <f>ROUND(E377*F377,2)</f>
        <v>0</v>
      </c>
      <c r="H377" s="151">
        <v>1042.29</v>
      </c>
      <c r="I377" s="152">
        <f>ROUND(E377*H377,2)</f>
        <v>8945.4500000000007</v>
      </c>
      <c r="J377" s="151">
        <v>410.71</v>
      </c>
      <c r="K377" s="152">
        <f>ROUND(E377*J377,2)</f>
        <v>3524.92</v>
      </c>
      <c r="L377" s="152">
        <v>21</v>
      </c>
      <c r="M377" s="152">
        <f>G377*(1+L377/100)</f>
        <v>0</v>
      </c>
      <c r="N377" s="150">
        <v>0.10237</v>
      </c>
      <c r="O377" s="150">
        <f>ROUND(E377*N377,2)</f>
        <v>0.88</v>
      </c>
      <c r="P377" s="150">
        <v>0</v>
      </c>
      <c r="Q377" s="150">
        <f>ROUND(E377*P377,2)</f>
        <v>0</v>
      </c>
      <c r="R377" s="152"/>
      <c r="S377" s="152" t="s">
        <v>1617</v>
      </c>
      <c r="T377" s="153" t="s">
        <v>1617</v>
      </c>
      <c r="U377" s="135">
        <v>0</v>
      </c>
      <c r="V377" s="135">
        <f>ROUND(E377*U377,2)</f>
        <v>0</v>
      </c>
      <c r="W377" s="135"/>
      <c r="X377" s="135" t="s">
        <v>1458</v>
      </c>
      <c r="Y377" s="135" t="s">
        <v>1459</v>
      </c>
      <c r="Z377" s="125"/>
      <c r="AA377" s="125"/>
      <c r="AB377" s="125"/>
      <c r="AC377" s="125"/>
      <c r="AD377" s="125"/>
      <c r="AE377" s="125"/>
      <c r="AF377" s="125"/>
      <c r="AG377" s="125" t="s">
        <v>1460</v>
      </c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</row>
    <row r="378" spans="1:60" ht="33.75" outlineLevel="2" x14ac:dyDescent="0.2">
      <c r="A378" s="132"/>
      <c r="B378" s="133"/>
      <c r="C378" s="269" t="s">
        <v>2014</v>
      </c>
      <c r="D378" s="270"/>
      <c r="E378" s="270"/>
      <c r="F378" s="270"/>
      <c r="G378" s="270"/>
      <c r="H378" s="135"/>
      <c r="I378" s="135"/>
      <c r="J378" s="135"/>
      <c r="K378" s="135"/>
      <c r="L378" s="135"/>
      <c r="M378" s="135"/>
      <c r="N378" s="134"/>
      <c r="O378" s="134"/>
      <c r="P378" s="134"/>
      <c r="Q378" s="134"/>
      <c r="R378" s="135"/>
      <c r="S378" s="135"/>
      <c r="T378" s="135"/>
      <c r="U378" s="135"/>
      <c r="V378" s="135"/>
      <c r="W378" s="135"/>
      <c r="X378" s="135"/>
      <c r="Y378" s="135"/>
      <c r="Z378" s="125"/>
      <c r="AA378" s="125"/>
      <c r="AB378" s="125"/>
      <c r="AC378" s="125"/>
      <c r="AD378" s="125"/>
      <c r="AE378" s="125"/>
      <c r="AF378" s="125"/>
      <c r="AG378" s="125" t="s">
        <v>1462</v>
      </c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54" t="str">
        <f>C378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378" s="125"/>
      <c r="BC378" s="125"/>
      <c r="BD378" s="125"/>
      <c r="BE378" s="125"/>
      <c r="BF378" s="125"/>
      <c r="BG378" s="125"/>
      <c r="BH378" s="125"/>
    </row>
    <row r="379" spans="1:60" ht="22.5" outlineLevel="2" x14ac:dyDescent="0.2">
      <c r="A379" s="132"/>
      <c r="B379" s="133"/>
      <c r="C379" s="170" t="s">
        <v>2015</v>
      </c>
      <c r="D379" s="168"/>
      <c r="E379" s="169">
        <v>8.58</v>
      </c>
      <c r="F379" s="135"/>
      <c r="G379" s="135"/>
      <c r="H379" s="135"/>
      <c r="I379" s="135"/>
      <c r="J379" s="135"/>
      <c r="K379" s="135"/>
      <c r="L379" s="135"/>
      <c r="M379" s="135"/>
      <c r="N379" s="134"/>
      <c r="O379" s="134"/>
      <c r="P379" s="134"/>
      <c r="Q379" s="134"/>
      <c r="R379" s="135"/>
      <c r="S379" s="135"/>
      <c r="T379" s="135"/>
      <c r="U379" s="135"/>
      <c r="V379" s="135"/>
      <c r="W379" s="135"/>
      <c r="X379" s="135"/>
      <c r="Y379" s="135"/>
      <c r="Z379" s="125"/>
      <c r="AA379" s="125"/>
      <c r="AB379" s="125"/>
      <c r="AC379" s="125"/>
      <c r="AD379" s="125"/>
      <c r="AE379" s="125"/>
      <c r="AF379" s="125"/>
      <c r="AG379" s="125" t="s">
        <v>1619</v>
      </c>
      <c r="AH379" s="125">
        <v>0</v>
      </c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</row>
    <row r="380" spans="1:60" ht="22.5" outlineLevel="1" x14ac:dyDescent="0.2">
      <c r="A380" s="147">
        <v>88</v>
      </c>
      <c r="B380" s="148" t="s">
        <v>2016</v>
      </c>
      <c r="C380" s="163" t="s">
        <v>2017</v>
      </c>
      <c r="D380" s="149" t="s">
        <v>1641</v>
      </c>
      <c r="E380" s="150">
        <v>12.5</v>
      </c>
      <c r="F380" s="151"/>
      <c r="G380" s="152">
        <f>ROUND(E380*F380,2)</f>
        <v>0</v>
      </c>
      <c r="H380" s="151">
        <v>519.72</v>
      </c>
      <c r="I380" s="152">
        <f>ROUND(E380*H380,2)</f>
        <v>6496.5</v>
      </c>
      <c r="J380" s="151">
        <v>230.28</v>
      </c>
      <c r="K380" s="152">
        <f>ROUND(E380*J380,2)</f>
        <v>2878.5</v>
      </c>
      <c r="L380" s="152">
        <v>21</v>
      </c>
      <c r="M380" s="152">
        <f>G380*(1+L380/100)</f>
        <v>0</v>
      </c>
      <c r="N380" s="150">
        <v>0.27827000000000002</v>
      </c>
      <c r="O380" s="150">
        <f>ROUND(E380*N380,2)</f>
        <v>3.48</v>
      </c>
      <c r="P380" s="150">
        <v>0</v>
      </c>
      <c r="Q380" s="150">
        <f>ROUND(E380*P380,2)</f>
        <v>0</v>
      </c>
      <c r="R380" s="152"/>
      <c r="S380" s="152" t="s">
        <v>1617</v>
      </c>
      <c r="T380" s="153" t="s">
        <v>1617</v>
      </c>
      <c r="U380" s="135">
        <v>0</v>
      </c>
      <c r="V380" s="135">
        <f>ROUND(E380*U380,2)</f>
        <v>0</v>
      </c>
      <c r="W380" s="135"/>
      <c r="X380" s="135" t="s">
        <v>1458</v>
      </c>
      <c r="Y380" s="135" t="s">
        <v>1459</v>
      </c>
      <c r="Z380" s="125"/>
      <c r="AA380" s="125"/>
      <c r="AB380" s="125"/>
      <c r="AC380" s="125"/>
      <c r="AD380" s="125"/>
      <c r="AE380" s="125"/>
      <c r="AF380" s="125"/>
      <c r="AG380" s="125" t="s">
        <v>1460</v>
      </c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</row>
    <row r="381" spans="1:60" ht="33.75" outlineLevel="2" x14ac:dyDescent="0.2">
      <c r="A381" s="132"/>
      <c r="B381" s="133"/>
      <c r="C381" s="269" t="s">
        <v>2018</v>
      </c>
      <c r="D381" s="270"/>
      <c r="E381" s="270"/>
      <c r="F381" s="270"/>
      <c r="G381" s="270"/>
      <c r="H381" s="135"/>
      <c r="I381" s="135"/>
      <c r="J381" s="135"/>
      <c r="K381" s="135"/>
      <c r="L381" s="135"/>
      <c r="M381" s="135"/>
      <c r="N381" s="134"/>
      <c r="O381" s="134"/>
      <c r="P381" s="134"/>
      <c r="Q381" s="134"/>
      <c r="R381" s="135"/>
      <c r="S381" s="135"/>
      <c r="T381" s="135"/>
      <c r="U381" s="135"/>
      <c r="V381" s="135"/>
      <c r="W381" s="135"/>
      <c r="X381" s="135"/>
      <c r="Y381" s="135"/>
      <c r="Z381" s="125"/>
      <c r="AA381" s="125"/>
      <c r="AB381" s="125"/>
      <c r="AC381" s="125"/>
      <c r="AD381" s="125"/>
      <c r="AE381" s="125"/>
      <c r="AF381" s="125"/>
      <c r="AG381" s="125" t="s">
        <v>1462</v>
      </c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54" t="str">
        <f>C381</f>
        <v>Položka je určena pro dlažbu vnitřní nebo vnější při objektu vodorovnou nebo ve spádu do 15° od vodorovné roviny z dlaždic betonových kladených do písku se zalitím spár na celou výšku cementovou maltou pro spárování.</v>
      </c>
      <c r="BB381" s="125"/>
      <c r="BC381" s="125"/>
      <c r="BD381" s="125"/>
      <c r="BE381" s="125"/>
      <c r="BF381" s="125"/>
      <c r="BG381" s="125"/>
      <c r="BH381" s="125"/>
    </row>
    <row r="382" spans="1:60" ht="22.5" outlineLevel="2" x14ac:dyDescent="0.2">
      <c r="A382" s="132"/>
      <c r="B382" s="133"/>
      <c r="C382" s="170" t="s">
        <v>2019</v>
      </c>
      <c r="D382" s="168"/>
      <c r="E382" s="169">
        <v>12.5</v>
      </c>
      <c r="F382" s="135"/>
      <c r="G382" s="135"/>
      <c r="H382" s="135"/>
      <c r="I382" s="135"/>
      <c r="J382" s="135"/>
      <c r="K382" s="135"/>
      <c r="L382" s="135"/>
      <c r="M382" s="135"/>
      <c r="N382" s="134"/>
      <c r="O382" s="134"/>
      <c r="P382" s="134"/>
      <c r="Q382" s="134"/>
      <c r="R382" s="135"/>
      <c r="S382" s="135"/>
      <c r="T382" s="135"/>
      <c r="U382" s="135"/>
      <c r="V382" s="135"/>
      <c r="W382" s="135"/>
      <c r="X382" s="135"/>
      <c r="Y382" s="135"/>
      <c r="Z382" s="125"/>
      <c r="AA382" s="125"/>
      <c r="AB382" s="125"/>
      <c r="AC382" s="125"/>
      <c r="AD382" s="125"/>
      <c r="AE382" s="125"/>
      <c r="AF382" s="125"/>
      <c r="AG382" s="125" t="s">
        <v>1619</v>
      </c>
      <c r="AH382" s="125">
        <v>0</v>
      </c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</row>
    <row r="383" spans="1:60" outlineLevel="1" x14ac:dyDescent="0.2">
      <c r="A383" s="147">
        <v>89</v>
      </c>
      <c r="B383" s="148" t="s">
        <v>2020</v>
      </c>
      <c r="C383" s="163" t="s">
        <v>2021</v>
      </c>
      <c r="D383" s="149" t="s">
        <v>1672</v>
      </c>
      <c r="E383" s="280">
        <v>292</v>
      </c>
      <c r="F383" s="151"/>
      <c r="G383" s="152">
        <f>ROUND(E383*F383,2)</f>
        <v>0</v>
      </c>
      <c r="H383" s="151">
        <v>43.1</v>
      </c>
      <c r="I383" s="152">
        <f>ROUND(E383*H383,2)</f>
        <v>12585.2</v>
      </c>
      <c r="J383" s="151">
        <v>0</v>
      </c>
      <c r="K383" s="152">
        <f>ROUND(E383*J383,2)</f>
        <v>0</v>
      </c>
      <c r="L383" s="152">
        <v>21</v>
      </c>
      <c r="M383" s="152">
        <f>G383*(1+L383/100)</f>
        <v>0</v>
      </c>
      <c r="N383" s="150">
        <v>3.0000000000000001E-3</v>
      </c>
      <c r="O383" s="150">
        <f>ROUND(E383*N383,2)</f>
        <v>0.88</v>
      </c>
      <c r="P383" s="150">
        <v>0</v>
      </c>
      <c r="Q383" s="150">
        <f>ROUND(E383*P383,2)</f>
        <v>0</v>
      </c>
      <c r="R383" s="152" t="s">
        <v>1657</v>
      </c>
      <c r="S383" s="152" t="s">
        <v>2022</v>
      </c>
      <c r="T383" s="153" t="s">
        <v>2022</v>
      </c>
      <c r="U383" s="135">
        <v>0</v>
      </c>
      <c r="V383" s="135">
        <f>ROUND(E383*U383,2)</f>
        <v>0</v>
      </c>
      <c r="W383" s="135"/>
      <c r="X383" s="135" t="s">
        <v>1541</v>
      </c>
      <c r="Y383" s="135" t="s">
        <v>1459</v>
      </c>
      <c r="Z383" s="125"/>
      <c r="AA383" s="125"/>
      <c r="AB383" s="125"/>
      <c r="AC383" s="125"/>
      <c r="AD383" s="125"/>
      <c r="AE383" s="125"/>
      <c r="AF383" s="125"/>
      <c r="AG383" s="125" t="s">
        <v>1542</v>
      </c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</row>
    <row r="384" spans="1:60" ht="22.5" outlineLevel="2" x14ac:dyDescent="0.2">
      <c r="A384" s="132"/>
      <c r="B384" s="133"/>
      <c r="C384" s="170" t="s">
        <v>2310</v>
      </c>
      <c r="D384" s="168"/>
      <c r="E384" s="169">
        <v>73.2</v>
      </c>
      <c r="F384" s="135"/>
      <c r="G384" s="135"/>
      <c r="H384" s="135"/>
      <c r="I384" s="135"/>
      <c r="J384" s="135"/>
      <c r="K384" s="135"/>
      <c r="L384" s="135"/>
      <c r="M384" s="135"/>
      <c r="N384" s="134"/>
      <c r="O384" s="134"/>
      <c r="P384" s="134"/>
      <c r="Q384" s="134"/>
      <c r="R384" s="135"/>
      <c r="S384" s="135"/>
      <c r="T384" s="135"/>
      <c r="U384" s="135"/>
      <c r="V384" s="135"/>
      <c r="W384" s="135"/>
      <c r="X384" s="135"/>
      <c r="Y384" s="13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</row>
    <row r="385" spans="1:60" ht="22.5" outlineLevel="3" x14ac:dyDescent="0.2">
      <c r="A385" s="132"/>
      <c r="B385" s="133"/>
      <c r="C385" s="170" t="s">
        <v>2311</v>
      </c>
      <c r="D385" s="168"/>
      <c r="E385" s="169">
        <v>218.4</v>
      </c>
      <c r="F385" s="135"/>
      <c r="G385" s="135"/>
      <c r="H385" s="135"/>
      <c r="I385" s="135"/>
      <c r="J385" s="135"/>
      <c r="K385" s="135"/>
      <c r="L385" s="135"/>
      <c r="M385" s="135"/>
      <c r="N385" s="134"/>
      <c r="O385" s="134"/>
      <c r="P385" s="134"/>
      <c r="Q385" s="134"/>
      <c r="R385" s="135"/>
      <c r="S385" s="135"/>
      <c r="T385" s="135"/>
      <c r="U385" s="135"/>
      <c r="V385" s="135"/>
      <c r="W385" s="135"/>
      <c r="X385" s="135"/>
      <c r="Y385" s="13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</row>
    <row r="386" spans="1:60" outlineLevel="1" x14ac:dyDescent="0.2">
      <c r="A386" s="147">
        <v>90</v>
      </c>
      <c r="B386" s="148" t="s">
        <v>2023</v>
      </c>
      <c r="C386" s="163" t="s">
        <v>2024</v>
      </c>
      <c r="D386" s="149" t="s">
        <v>1616</v>
      </c>
      <c r="E386" s="150">
        <v>11</v>
      </c>
      <c r="F386" s="151"/>
      <c r="G386" s="152">
        <f>ROUND(E386*F386,2)</f>
        <v>0</v>
      </c>
      <c r="H386" s="151">
        <v>3025</v>
      </c>
      <c r="I386" s="152">
        <f>ROUND(E386*H386,2)</f>
        <v>33275</v>
      </c>
      <c r="J386" s="151">
        <v>0</v>
      </c>
      <c r="K386" s="152">
        <f>ROUND(E386*J386,2)</f>
        <v>0</v>
      </c>
      <c r="L386" s="152">
        <v>21</v>
      </c>
      <c r="M386" s="152">
        <f>G386*(1+L386/100)</f>
        <v>0</v>
      </c>
      <c r="N386" s="150">
        <v>0.35</v>
      </c>
      <c r="O386" s="150">
        <f>ROUND(E386*N386,2)</f>
        <v>3.85</v>
      </c>
      <c r="P386" s="150">
        <v>0</v>
      </c>
      <c r="Q386" s="150">
        <f>ROUND(E386*P386,2)</f>
        <v>0</v>
      </c>
      <c r="R386" s="152" t="s">
        <v>1657</v>
      </c>
      <c r="S386" s="152" t="s">
        <v>1617</v>
      </c>
      <c r="T386" s="153" t="s">
        <v>1617</v>
      </c>
      <c r="U386" s="135">
        <v>0</v>
      </c>
      <c r="V386" s="135">
        <f>ROUND(E386*U386,2)</f>
        <v>0</v>
      </c>
      <c r="W386" s="135"/>
      <c r="X386" s="135" t="s">
        <v>1541</v>
      </c>
      <c r="Y386" s="135" t="s">
        <v>1459</v>
      </c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</row>
    <row r="387" spans="1:60" ht="22.5" outlineLevel="2" x14ac:dyDescent="0.2">
      <c r="A387" s="132"/>
      <c r="B387" s="133"/>
      <c r="C387" s="269" t="s">
        <v>998</v>
      </c>
      <c r="D387" s="270"/>
      <c r="E387" s="270"/>
      <c r="F387" s="270"/>
      <c r="G387" s="270"/>
      <c r="H387" s="135"/>
      <c r="I387" s="135"/>
      <c r="J387" s="135"/>
      <c r="K387" s="135"/>
      <c r="L387" s="135"/>
      <c r="M387" s="135"/>
      <c r="N387" s="134"/>
      <c r="O387" s="134"/>
      <c r="P387" s="134"/>
      <c r="Q387" s="134"/>
      <c r="R387" s="135"/>
      <c r="S387" s="135"/>
      <c r="T387" s="135"/>
      <c r="U387" s="135"/>
      <c r="V387" s="135"/>
      <c r="W387" s="135"/>
      <c r="X387" s="135"/>
      <c r="Y387" s="135"/>
      <c r="Z387" s="125"/>
      <c r="AA387" s="125"/>
      <c r="AB387" s="125"/>
      <c r="AC387" s="125"/>
      <c r="AD387" s="125"/>
      <c r="AE387" s="125"/>
      <c r="AF387" s="125"/>
      <c r="AG387" s="125" t="s">
        <v>1462</v>
      </c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54" t="str">
        <f>C387</f>
        <v>Substrát vhodný pro zakládání střešních zahrad a vegetačních střech s výškou vegetačního substrátu od 60 do 200 mm s převahou suchomilných rostlin a rostlin nenáročných na živiny.</v>
      </c>
      <c r="BB387" s="125"/>
      <c r="BC387" s="125"/>
      <c r="BD387" s="125"/>
      <c r="BE387" s="125"/>
      <c r="BF387" s="125"/>
      <c r="BG387" s="125"/>
      <c r="BH387" s="125"/>
    </row>
    <row r="388" spans="1:60" outlineLevel="3" x14ac:dyDescent="0.2">
      <c r="A388" s="132"/>
      <c r="B388" s="133"/>
      <c r="C388" s="271" t="s">
        <v>999</v>
      </c>
      <c r="D388" s="272"/>
      <c r="E388" s="272"/>
      <c r="F388" s="272"/>
      <c r="G388" s="272"/>
      <c r="H388" s="135"/>
      <c r="I388" s="135"/>
      <c r="J388" s="135"/>
      <c r="K388" s="135"/>
      <c r="L388" s="135"/>
      <c r="M388" s="135"/>
      <c r="N388" s="134"/>
      <c r="O388" s="134"/>
      <c r="P388" s="134"/>
      <c r="Q388" s="134"/>
      <c r="R388" s="135"/>
      <c r="S388" s="135"/>
      <c r="T388" s="135"/>
      <c r="U388" s="135"/>
      <c r="V388" s="135"/>
      <c r="W388" s="135"/>
      <c r="X388" s="135"/>
      <c r="Y388" s="135"/>
      <c r="Z388" s="125"/>
      <c r="AA388" s="125"/>
      <c r="AB388" s="125"/>
      <c r="AC388" s="125"/>
      <c r="AD388" s="125"/>
      <c r="AE388" s="125"/>
      <c r="AF388" s="125"/>
      <c r="AG388" s="125" t="s">
        <v>1462</v>
      </c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</row>
    <row r="389" spans="1:60" outlineLevel="3" x14ac:dyDescent="0.2">
      <c r="A389" s="132"/>
      <c r="B389" s="133"/>
      <c r="C389" s="271" t="s">
        <v>1000</v>
      </c>
      <c r="D389" s="272"/>
      <c r="E389" s="272"/>
      <c r="F389" s="272"/>
      <c r="G389" s="272"/>
      <c r="H389" s="135"/>
      <c r="I389" s="135"/>
      <c r="J389" s="135"/>
      <c r="K389" s="135"/>
      <c r="L389" s="135"/>
      <c r="M389" s="135"/>
      <c r="N389" s="134"/>
      <c r="O389" s="134"/>
      <c r="P389" s="134"/>
      <c r="Q389" s="134"/>
      <c r="R389" s="135"/>
      <c r="S389" s="135"/>
      <c r="T389" s="135"/>
      <c r="U389" s="135"/>
      <c r="V389" s="135"/>
      <c r="W389" s="135"/>
      <c r="X389" s="135"/>
      <c r="Y389" s="135"/>
      <c r="Z389" s="125"/>
      <c r="AA389" s="125"/>
      <c r="AB389" s="125"/>
      <c r="AC389" s="125"/>
      <c r="AD389" s="125"/>
      <c r="AE389" s="125"/>
      <c r="AF389" s="125"/>
      <c r="AG389" s="125" t="s">
        <v>1462</v>
      </c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</row>
    <row r="390" spans="1:60" outlineLevel="3" x14ac:dyDescent="0.2">
      <c r="A390" s="132"/>
      <c r="B390" s="133"/>
      <c r="C390" s="271" t="s">
        <v>2025</v>
      </c>
      <c r="D390" s="272"/>
      <c r="E390" s="272"/>
      <c r="F390" s="272"/>
      <c r="G390" s="272"/>
      <c r="H390" s="135"/>
      <c r="I390" s="135"/>
      <c r="J390" s="135"/>
      <c r="K390" s="135"/>
      <c r="L390" s="135"/>
      <c r="M390" s="135"/>
      <c r="N390" s="134"/>
      <c r="O390" s="134"/>
      <c r="P390" s="134"/>
      <c r="Q390" s="134"/>
      <c r="R390" s="135"/>
      <c r="S390" s="135"/>
      <c r="T390" s="135"/>
      <c r="U390" s="135"/>
      <c r="V390" s="135"/>
      <c r="W390" s="135"/>
      <c r="X390" s="135"/>
      <c r="Y390" s="135"/>
      <c r="Z390" s="125"/>
      <c r="AA390" s="125"/>
      <c r="AB390" s="125"/>
      <c r="AC390" s="125"/>
      <c r="AD390" s="125"/>
      <c r="AE390" s="125"/>
      <c r="AF390" s="125"/>
      <c r="AG390" s="125" t="s">
        <v>1462</v>
      </c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</row>
    <row r="391" spans="1:60" ht="22.5" outlineLevel="2" x14ac:dyDescent="0.2">
      <c r="A391" s="132"/>
      <c r="B391" s="133"/>
      <c r="C391" s="170" t="s">
        <v>2026</v>
      </c>
      <c r="D391" s="168"/>
      <c r="E391" s="169">
        <v>2.56</v>
      </c>
      <c r="F391" s="135"/>
      <c r="G391" s="135"/>
      <c r="H391" s="135"/>
      <c r="I391" s="135"/>
      <c r="J391" s="135"/>
      <c r="K391" s="135"/>
      <c r="L391" s="135"/>
      <c r="M391" s="135"/>
      <c r="N391" s="134"/>
      <c r="O391" s="134"/>
      <c r="P391" s="134"/>
      <c r="Q391" s="134"/>
      <c r="R391" s="135"/>
      <c r="S391" s="135"/>
      <c r="T391" s="135"/>
      <c r="U391" s="135"/>
      <c r="V391" s="135"/>
      <c r="W391" s="135"/>
      <c r="X391" s="135"/>
      <c r="Y391" s="135"/>
      <c r="Z391" s="125"/>
      <c r="AA391" s="125"/>
      <c r="AB391" s="125"/>
      <c r="AC391" s="125"/>
      <c r="AD391" s="125"/>
      <c r="AE391" s="125"/>
      <c r="AF391" s="125"/>
      <c r="AG391" s="125" t="s">
        <v>1619</v>
      </c>
      <c r="AH391" s="125">
        <v>0</v>
      </c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</row>
    <row r="392" spans="1:60" ht="22.5" outlineLevel="3" x14ac:dyDescent="0.2">
      <c r="A392" s="132"/>
      <c r="B392" s="133"/>
      <c r="C392" s="170" t="s">
        <v>2027</v>
      </c>
      <c r="D392" s="168"/>
      <c r="E392" s="169">
        <v>7.64</v>
      </c>
      <c r="F392" s="135"/>
      <c r="G392" s="135"/>
      <c r="H392" s="135"/>
      <c r="I392" s="135"/>
      <c r="J392" s="135"/>
      <c r="K392" s="135"/>
      <c r="L392" s="135"/>
      <c r="M392" s="135"/>
      <c r="N392" s="134"/>
      <c r="O392" s="134"/>
      <c r="P392" s="134"/>
      <c r="Q392" s="134"/>
      <c r="R392" s="135"/>
      <c r="S392" s="135"/>
      <c r="T392" s="135"/>
      <c r="U392" s="135"/>
      <c r="V392" s="135"/>
      <c r="W392" s="135"/>
      <c r="X392" s="135"/>
      <c r="Y392" s="135"/>
      <c r="Z392" s="125"/>
      <c r="AA392" s="125"/>
      <c r="AB392" s="125"/>
      <c r="AC392" s="125"/>
      <c r="AD392" s="125"/>
      <c r="AE392" s="125"/>
      <c r="AF392" s="125"/>
      <c r="AG392" s="125" t="s">
        <v>1619</v>
      </c>
      <c r="AH392" s="125">
        <v>0</v>
      </c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</row>
    <row r="393" spans="1:60" outlineLevel="3" x14ac:dyDescent="0.2">
      <c r="A393" s="132"/>
      <c r="B393" s="133"/>
      <c r="C393" s="170" t="s">
        <v>2028</v>
      </c>
      <c r="D393" s="168"/>
      <c r="E393" s="169">
        <v>0.79</v>
      </c>
      <c r="F393" s="135"/>
      <c r="G393" s="135"/>
      <c r="H393" s="135"/>
      <c r="I393" s="135"/>
      <c r="J393" s="135"/>
      <c r="K393" s="135"/>
      <c r="L393" s="135"/>
      <c r="M393" s="135"/>
      <c r="N393" s="134"/>
      <c r="O393" s="134"/>
      <c r="P393" s="134"/>
      <c r="Q393" s="134"/>
      <c r="R393" s="135"/>
      <c r="S393" s="135"/>
      <c r="T393" s="135"/>
      <c r="U393" s="135"/>
      <c r="V393" s="135"/>
      <c r="W393" s="135"/>
      <c r="X393" s="135"/>
      <c r="Y393" s="135"/>
      <c r="Z393" s="125"/>
      <c r="AA393" s="125"/>
      <c r="AB393" s="125"/>
      <c r="AC393" s="125"/>
      <c r="AD393" s="125"/>
      <c r="AE393" s="125"/>
      <c r="AF393" s="125"/>
      <c r="AG393" s="125" t="s">
        <v>1619</v>
      </c>
      <c r="AH393" s="125">
        <v>0</v>
      </c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</row>
    <row r="394" spans="1:60" outlineLevel="1" x14ac:dyDescent="0.2">
      <c r="A394" s="147">
        <v>91</v>
      </c>
      <c r="B394" s="148" t="s">
        <v>2029</v>
      </c>
      <c r="C394" s="163" t="s">
        <v>2030</v>
      </c>
      <c r="D394" s="149" t="s">
        <v>2031</v>
      </c>
      <c r="E394" s="150">
        <v>23</v>
      </c>
      <c r="F394" s="151"/>
      <c r="G394" s="152">
        <f>ROUND(E394*F394,2)</f>
        <v>0</v>
      </c>
      <c r="H394" s="151">
        <v>388.5</v>
      </c>
      <c r="I394" s="152">
        <f>ROUND(E394*H394,2)</f>
        <v>8935.5</v>
      </c>
      <c r="J394" s="151">
        <v>0</v>
      </c>
      <c r="K394" s="152">
        <f>ROUND(E394*J394,2)</f>
        <v>0</v>
      </c>
      <c r="L394" s="152">
        <v>21</v>
      </c>
      <c r="M394" s="152">
        <f>G394*(1+L394/100)</f>
        <v>0</v>
      </c>
      <c r="N394" s="150">
        <v>1E-3</v>
      </c>
      <c r="O394" s="150">
        <f>ROUND(E394*N394,2)</f>
        <v>0.02</v>
      </c>
      <c r="P394" s="150">
        <v>0</v>
      </c>
      <c r="Q394" s="150">
        <f>ROUND(E394*P394,2)</f>
        <v>0</v>
      </c>
      <c r="R394" s="152" t="s">
        <v>1657</v>
      </c>
      <c r="S394" s="152" t="s">
        <v>1617</v>
      </c>
      <c r="T394" s="153" t="s">
        <v>1617</v>
      </c>
      <c r="U394" s="135">
        <v>0</v>
      </c>
      <c r="V394" s="135">
        <f>ROUND(E394*U394,2)</f>
        <v>0</v>
      </c>
      <c r="W394" s="135"/>
      <c r="X394" s="135" t="s">
        <v>1541</v>
      </c>
      <c r="Y394" s="135" t="s">
        <v>1459</v>
      </c>
      <c r="Z394" s="125"/>
      <c r="AA394" s="125"/>
      <c r="AB394" s="125"/>
      <c r="AC394" s="125"/>
      <c r="AD394" s="125"/>
      <c r="AE394" s="125"/>
      <c r="AF394" s="125"/>
      <c r="AG394" s="125" t="s">
        <v>1542</v>
      </c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</row>
    <row r="395" spans="1:60" ht="22.5" outlineLevel="2" x14ac:dyDescent="0.2">
      <c r="A395" s="132"/>
      <c r="B395" s="133"/>
      <c r="C395" s="170" t="s">
        <v>2032</v>
      </c>
      <c r="D395" s="168"/>
      <c r="E395" s="169">
        <v>6</v>
      </c>
      <c r="F395" s="135"/>
      <c r="G395" s="135"/>
      <c r="H395" s="135"/>
      <c r="I395" s="135"/>
      <c r="J395" s="135"/>
      <c r="K395" s="135"/>
      <c r="L395" s="135"/>
      <c r="M395" s="135"/>
      <c r="N395" s="134"/>
      <c r="O395" s="134"/>
      <c r="P395" s="134"/>
      <c r="Q395" s="134"/>
      <c r="R395" s="135"/>
      <c r="S395" s="135"/>
      <c r="T395" s="135"/>
      <c r="U395" s="135"/>
      <c r="V395" s="135"/>
      <c r="W395" s="135"/>
      <c r="X395" s="135"/>
      <c r="Y395" s="135"/>
      <c r="Z395" s="125"/>
      <c r="AA395" s="125"/>
      <c r="AB395" s="125"/>
      <c r="AC395" s="125"/>
      <c r="AD395" s="125"/>
      <c r="AE395" s="125"/>
      <c r="AF395" s="125"/>
      <c r="AG395" s="125" t="s">
        <v>1619</v>
      </c>
      <c r="AH395" s="125">
        <v>0</v>
      </c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</row>
    <row r="396" spans="1:60" ht="22.5" outlineLevel="3" x14ac:dyDescent="0.2">
      <c r="A396" s="132"/>
      <c r="B396" s="133"/>
      <c r="C396" s="170" t="s">
        <v>2033</v>
      </c>
      <c r="D396" s="168"/>
      <c r="E396" s="169">
        <v>17</v>
      </c>
      <c r="F396" s="135"/>
      <c r="G396" s="135"/>
      <c r="H396" s="135"/>
      <c r="I396" s="135"/>
      <c r="J396" s="135"/>
      <c r="K396" s="135"/>
      <c r="L396" s="135"/>
      <c r="M396" s="135"/>
      <c r="N396" s="134"/>
      <c r="O396" s="134"/>
      <c r="P396" s="134"/>
      <c r="Q396" s="134"/>
      <c r="R396" s="135"/>
      <c r="S396" s="135"/>
      <c r="T396" s="135"/>
      <c r="U396" s="135"/>
      <c r="V396" s="135"/>
      <c r="W396" s="135"/>
      <c r="X396" s="135"/>
      <c r="Y396" s="135"/>
      <c r="Z396" s="125"/>
      <c r="AA396" s="125"/>
      <c r="AB396" s="125"/>
      <c r="AC396" s="125"/>
      <c r="AD396" s="125"/>
      <c r="AE396" s="125"/>
      <c r="AF396" s="125"/>
      <c r="AG396" s="125" t="s">
        <v>1619</v>
      </c>
      <c r="AH396" s="125">
        <v>0</v>
      </c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</row>
    <row r="397" spans="1:60" x14ac:dyDescent="0.2">
      <c r="A397" s="140" t="s">
        <v>1451</v>
      </c>
      <c r="B397" s="141" t="s">
        <v>1317</v>
      </c>
      <c r="C397" s="162" t="s">
        <v>1318</v>
      </c>
      <c r="D397" s="142"/>
      <c r="E397" s="143"/>
      <c r="F397" s="144"/>
      <c r="G397" s="144">
        <f>SUMIF(AG398:AG401,"&lt;&gt;NOR",G398:G401)</f>
        <v>0</v>
      </c>
      <c r="H397" s="144"/>
      <c r="I397" s="144">
        <f>SUM(I398:I401)</f>
        <v>7149.82</v>
      </c>
      <c r="J397" s="144"/>
      <c r="K397" s="144">
        <f>SUM(K398:K401)</f>
        <v>2283.9299999999998</v>
      </c>
      <c r="L397" s="144"/>
      <c r="M397" s="144">
        <f>SUM(M398:M401)</f>
        <v>0</v>
      </c>
      <c r="N397" s="143"/>
      <c r="O397" s="143">
        <f>SUM(O398:O401)</f>
        <v>5.01</v>
      </c>
      <c r="P397" s="143"/>
      <c r="Q397" s="143">
        <f>SUM(Q398:Q401)</f>
        <v>0</v>
      </c>
      <c r="R397" s="144"/>
      <c r="S397" s="144"/>
      <c r="T397" s="145"/>
      <c r="U397" s="139"/>
      <c r="V397" s="139">
        <f>SUM(V398:V401)</f>
        <v>0</v>
      </c>
      <c r="W397" s="139"/>
      <c r="X397" s="139"/>
      <c r="Y397" s="139"/>
      <c r="AG397" t="s">
        <v>1452</v>
      </c>
    </row>
    <row r="398" spans="1:60" ht="22.5" outlineLevel="1" x14ac:dyDescent="0.2">
      <c r="A398" s="147">
        <v>92</v>
      </c>
      <c r="B398" s="148" t="s">
        <v>2034</v>
      </c>
      <c r="C398" s="163" t="s">
        <v>2035</v>
      </c>
      <c r="D398" s="149" t="s">
        <v>1716</v>
      </c>
      <c r="E398" s="150">
        <v>25</v>
      </c>
      <c r="F398" s="151"/>
      <c r="G398" s="152">
        <f>ROUND(E398*F398,2)</f>
        <v>0</v>
      </c>
      <c r="H398" s="151">
        <v>208.81</v>
      </c>
      <c r="I398" s="152">
        <f>ROUND(E398*H398,2)</f>
        <v>5220.25</v>
      </c>
      <c r="J398" s="151">
        <v>71.19</v>
      </c>
      <c r="K398" s="152">
        <f>ROUND(E398*J398,2)</f>
        <v>1779.75</v>
      </c>
      <c r="L398" s="152">
        <v>21</v>
      </c>
      <c r="M398" s="152">
        <f>G398*(1+L398/100)</f>
        <v>0</v>
      </c>
      <c r="N398" s="150">
        <v>0.12472</v>
      </c>
      <c r="O398" s="150">
        <f>ROUND(E398*N398,2)</f>
        <v>3.12</v>
      </c>
      <c r="P398" s="150">
        <v>0</v>
      </c>
      <c r="Q398" s="150">
        <f>ROUND(E398*P398,2)</f>
        <v>0</v>
      </c>
      <c r="R398" s="152"/>
      <c r="S398" s="152" t="s">
        <v>1617</v>
      </c>
      <c r="T398" s="153" t="s">
        <v>1617</v>
      </c>
      <c r="U398" s="135">
        <v>0</v>
      </c>
      <c r="V398" s="135">
        <f>ROUND(E398*U398,2)</f>
        <v>0</v>
      </c>
      <c r="W398" s="135"/>
      <c r="X398" s="135" t="s">
        <v>1458</v>
      </c>
      <c r="Y398" s="135" t="s">
        <v>1459</v>
      </c>
      <c r="Z398" s="125"/>
      <c r="AA398" s="125"/>
      <c r="AB398" s="125"/>
      <c r="AC398" s="125"/>
      <c r="AD398" s="125"/>
      <c r="AE398" s="125"/>
      <c r="AF398" s="125"/>
      <c r="AG398" s="125" t="s">
        <v>1460</v>
      </c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</row>
    <row r="399" spans="1:60" outlineLevel="2" x14ac:dyDescent="0.2">
      <c r="A399" s="132"/>
      <c r="B399" s="133"/>
      <c r="C399" s="170" t="s">
        <v>2036</v>
      </c>
      <c r="D399" s="168"/>
      <c r="E399" s="169">
        <v>25</v>
      </c>
      <c r="F399" s="135"/>
      <c r="G399" s="135"/>
      <c r="H399" s="135"/>
      <c r="I399" s="135"/>
      <c r="J399" s="135"/>
      <c r="K399" s="135"/>
      <c r="L399" s="135"/>
      <c r="M399" s="135"/>
      <c r="N399" s="134"/>
      <c r="O399" s="134"/>
      <c r="P399" s="134"/>
      <c r="Q399" s="134"/>
      <c r="R399" s="135"/>
      <c r="S399" s="135"/>
      <c r="T399" s="135"/>
      <c r="U399" s="135"/>
      <c r="V399" s="135"/>
      <c r="W399" s="135"/>
      <c r="X399" s="135"/>
      <c r="Y399" s="135"/>
      <c r="Z399" s="125"/>
      <c r="AA399" s="125"/>
      <c r="AB399" s="125"/>
      <c r="AC399" s="125"/>
      <c r="AD399" s="125"/>
      <c r="AE399" s="125"/>
      <c r="AF399" s="125"/>
      <c r="AG399" s="125" t="s">
        <v>1619</v>
      </c>
      <c r="AH399" s="125">
        <v>0</v>
      </c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</row>
    <row r="400" spans="1:60" outlineLevel="1" x14ac:dyDescent="0.2">
      <c r="A400" s="147">
        <v>93</v>
      </c>
      <c r="B400" s="148" t="s">
        <v>2037</v>
      </c>
      <c r="C400" s="163" t="s">
        <v>2038</v>
      </c>
      <c r="D400" s="149" t="s">
        <v>1616</v>
      </c>
      <c r="E400" s="150">
        <v>0.75</v>
      </c>
      <c r="F400" s="151"/>
      <c r="G400" s="152">
        <f>ROUND(E400*F400,2)</f>
        <v>0</v>
      </c>
      <c r="H400" s="151">
        <v>2572.7600000000002</v>
      </c>
      <c r="I400" s="152">
        <f>ROUND(E400*H400,2)</f>
        <v>1929.57</v>
      </c>
      <c r="J400" s="151">
        <v>672.24</v>
      </c>
      <c r="K400" s="152">
        <f>ROUND(E400*J400,2)</f>
        <v>504.18</v>
      </c>
      <c r="L400" s="152">
        <v>21</v>
      </c>
      <c r="M400" s="152">
        <f>G400*(1+L400/100)</f>
        <v>0</v>
      </c>
      <c r="N400" s="150">
        <v>2.5249999999999999</v>
      </c>
      <c r="O400" s="150">
        <f>ROUND(E400*N400,2)</f>
        <v>1.89</v>
      </c>
      <c r="P400" s="150">
        <v>0</v>
      </c>
      <c r="Q400" s="150">
        <f>ROUND(E400*P400,2)</f>
        <v>0</v>
      </c>
      <c r="R400" s="152"/>
      <c r="S400" s="152" t="s">
        <v>1617</v>
      </c>
      <c r="T400" s="153" t="s">
        <v>1617</v>
      </c>
      <c r="U400" s="135">
        <v>0</v>
      </c>
      <c r="V400" s="135">
        <f>ROUND(E400*U400,2)</f>
        <v>0</v>
      </c>
      <c r="W400" s="135"/>
      <c r="X400" s="135" t="s">
        <v>1458</v>
      </c>
      <c r="Y400" s="135" t="s">
        <v>1459</v>
      </c>
      <c r="Z400" s="125"/>
      <c r="AA400" s="125"/>
      <c r="AB400" s="125"/>
      <c r="AC400" s="125"/>
      <c r="AD400" s="125"/>
      <c r="AE400" s="125"/>
      <c r="AF400" s="125"/>
      <c r="AG400" s="125" t="s">
        <v>1460</v>
      </c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</row>
    <row r="401" spans="1:60" outlineLevel="2" x14ac:dyDescent="0.2">
      <c r="A401" s="132"/>
      <c r="B401" s="133"/>
      <c r="C401" s="170" t="s">
        <v>2039</v>
      </c>
      <c r="D401" s="168"/>
      <c r="E401" s="169">
        <v>0.75</v>
      </c>
      <c r="F401" s="135"/>
      <c r="G401" s="135"/>
      <c r="H401" s="135"/>
      <c r="I401" s="135"/>
      <c r="J401" s="135"/>
      <c r="K401" s="135"/>
      <c r="L401" s="135"/>
      <c r="M401" s="135"/>
      <c r="N401" s="134"/>
      <c r="O401" s="134"/>
      <c r="P401" s="134"/>
      <c r="Q401" s="134"/>
      <c r="R401" s="135"/>
      <c r="S401" s="135"/>
      <c r="T401" s="135"/>
      <c r="U401" s="135"/>
      <c r="V401" s="135"/>
      <c r="W401" s="135"/>
      <c r="X401" s="135"/>
      <c r="Y401" s="135"/>
      <c r="Z401" s="125"/>
      <c r="AA401" s="125"/>
      <c r="AB401" s="125"/>
      <c r="AC401" s="125"/>
      <c r="AD401" s="125"/>
      <c r="AE401" s="125"/>
      <c r="AF401" s="125"/>
      <c r="AG401" s="125" t="s">
        <v>1619</v>
      </c>
      <c r="AH401" s="125">
        <v>0</v>
      </c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</row>
    <row r="402" spans="1:60" x14ac:dyDescent="0.2">
      <c r="A402" s="140" t="s">
        <v>1451</v>
      </c>
      <c r="B402" s="141" t="s">
        <v>1321</v>
      </c>
      <c r="C402" s="162" t="s">
        <v>1322</v>
      </c>
      <c r="D402" s="142"/>
      <c r="E402" s="143"/>
      <c r="F402" s="144"/>
      <c r="G402" s="144">
        <f>SUMIF(AG403:AG424,"&lt;&gt;NOR",G403:G424)</f>
        <v>0</v>
      </c>
      <c r="H402" s="144"/>
      <c r="I402" s="144">
        <f>SUM(I403:I424)</f>
        <v>9521.1299999999992</v>
      </c>
      <c r="J402" s="144"/>
      <c r="K402" s="144">
        <f>SUM(K403:K424)</f>
        <v>78466.36</v>
      </c>
      <c r="L402" s="144"/>
      <c r="M402" s="144">
        <f>SUM(M403:M424)</f>
        <v>0</v>
      </c>
      <c r="N402" s="143"/>
      <c r="O402" s="143">
        <f>SUM(O403:O424)</f>
        <v>6.63</v>
      </c>
      <c r="P402" s="143"/>
      <c r="Q402" s="143">
        <f>SUM(Q403:Q424)</f>
        <v>0</v>
      </c>
      <c r="R402" s="144"/>
      <c r="S402" s="144"/>
      <c r="T402" s="145"/>
      <c r="U402" s="139"/>
      <c r="V402" s="139">
        <f>SUM(V403:V424)</f>
        <v>0</v>
      </c>
      <c r="W402" s="139"/>
      <c r="X402" s="139"/>
      <c r="Y402" s="139"/>
      <c r="AG402" t="s">
        <v>1452</v>
      </c>
    </row>
    <row r="403" spans="1:60" outlineLevel="1" x14ac:dyDescent="0.2">
      <c r="A403" s="147">
        <v>94</v>
      </c>
      <c r="B403" s="148" t="s">
        <v>2040</v>
      </c>
      <c r="C403" s="163" t="s">
        <v>2041</v>
      </c>
      <c r="D403" s="149" t="s">
        <v>1641</v>
      </c>
      <c r="E403" s="150">
        <v>30.5</v>
      </c>
      <c r="F403" s="151"/>
      <c r="G403" s="152">
        <f>ROUND(E403*F403,2)</f>
        <v>0</v>
      </c>
      <c r="H403" s="151">
        <v>50.07</v>
      </c>
      <c r="I403" s="152">
        <f>ROUND(E403*H403,2)</f>
        <v>1527.14</v>
      </c>
      <c r="J403" s="151">
        <v>81.93</v>
      </c>
      <c r="K403" s="152">
        <f>ROUND(E403*J403,2)</f>
        <v>2498.87</v>
      </c>
      <c r="L403" s="152">
        <v>21</v>
      </c>
      <c r="M403" s="152">
        <f>G403*(1+L403/100)</f>
        <v>0</v>
      </c>
      <c r="N403" s="150">
        <v>1.2099999999999999E-3</v>
      </c>
      <c r="O403" s="150">
        <f>ROUND(E403*N403,2)</f>
        <v>0.04</v>
      </c>
      <c r="P403" s="150">
        <v>0</v>
      </c>
      <c r="Q403" s="150">
        <f>ROUND(E403*P403,2)</f>
        <v>0</v>
      </c>
      <c r="R403" s="152"/>
      <c r="S403" s="152" t="s">
        <v>1617</v>
      </c>
      <c r="T403" s="153" t="s">
        <v>1617</v>
      </c>
      <c r="U403" s="135">
        <v>0</v>
      </c>
      <c r="V403" s="135">
        <f>ROUND(E403*U403,2)</f>
        <v>0</v>
      </c>
      <c r="W403" s="135"/>
      <c r="X403" s="135" t="s">
        <v>1458</v>
      </c>
      <c r="Y403" s="135" t="s">
        <v>1459</v>
      </c>
      <c r="Z403" s="125"/>
      <c r="AA403" s="125"/>
      <c r="AB403" s="125"/>
      <c r="AC403" s="125"/>
      <c r="AD403" s="125"/>
      <c r="AE403" s="125"/>
      <c r="AF403" s="125"/>
      <c r="AG403" s="125" t="s">
        <v>1460</v>
      </c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</row>
    <row r="404" spans="1:60" outlineLevel="2" x14ac:dyDescent="0.2">
      <c r="A404" s="132"/>
      <c r="B404" s="133"/>
      <c r="C404" s="170" t="s">
        <v>2042</v>
      </c>
      <c r="D404" s="168"/>
      <c r="E404" s="169">
        <v>30.5</v>
      </c>
      <c r="F404" s="135"/>
      <c r="G404" s="135"/>
      <c r="H404" s="135"/>
      <c r="I404" s="135"/>
      <c r="J404" s="135"/>
      <c r="K404" s="135"/>
      <c r="L404" s="135"/>
      <c r="M404" s="135"/>
      <c r="N404" s="134"/>
      <c r="O404" s="134"/>
      <c r="P404" s="134"/>
      <c r="Q404" s="134"/>
      <c r="R404" s="135"/>
      <c r="S404" s="135"/>
      <c r="T404" s="135"/>
      <c r="U404" s="135"/>
      <c r="V404" s="135"/>
      <c r="W404" s="135"/>
      <c r="X404" s="135"/>
      <c r="Y404" s="135"/>
      <c r="Z404" s="125"/>
      <c r="AA404" s="125"/>
      <c r="AB404" s="125"/>
      <c r="AC404" s="125"/>
      <c r="AD404" s="125"/>
      <c r="AE404" s="125"/>
      <c r="AF404" s="125"/>
      <c r="AG404" s="125" t="s">
        <v>1619</v>
      </c>
      <c r="AH404" s="125">
        <v>0</v>
      </c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</row>
    <row r="405" spans="1:60" outlineLevel="1" x14ac:dyDescent="0.2">
      <c r="A405" s="147">
        <v>95</v>
      </c>
      <c r="B405" s="148" t="s">
        <v>2043</v>
      </c>
      <c r="C405" s="163" t="s">
        <v>2044</v>
      </c>
      <c r="D405" s="149" t="s">
        <v>1641</v>
      </c>
      <c r="E405" s="150">
        <v>83.9</v>
      </c>
      <c r="F405" s="151"/>
      <c r="G405" s="152">
        <f>ROUND(E405*F405,2)</f>
        <v>0</v>
      </c>
      <c r="H405" s="151">
        <v>95.28</v>
      </c>
      <c r="I405" s="152">
        <f>ROUND(E405*H405,2)</f>
        <v>7993.99</v>
      </c>
      <c r="J405" s="151">
        <v>120.22</v>
      </c>
      <c r="K405" s="152">
        <f>ROUND(E405*J405,2)</f>
        <v>10086.459999999999</v>
      </c>
      <c r="L405" s="152">
        <v>21</v>
      </c>
      <c r="M405" s="152">
        <f>G405*(1+L405/100)</f>
        <v>0</v>
      </c>
      <c r="N405" s="150">
        <v>6.3499999999999997E-3</v>
      </c>
      <c r="O405" s="150">
        <f>ROUND(E405*N405,2)</f>
        <v>0.53</v>
      </c>
      <c r="P405" s="150">
        <v>0</v>
      </c>
      <c r="Q405" s="150">
        <f>ROUND(E405*P405,2)</f>
        <v>0</v>
      </c>
      <c r="R405" s="152"/>
      <c r="S405" s="152" t="s">
        <v>1617</v>
      </c>
      <c r="T405" s="153" t="s">
        <v>1617</v>
      </c>
      <c r="U405" s="135">
        <v>0</v>
      </c>
      <c r="V405" s="135">
        <f>ROUND(E405*U405,2)</f>
        <v>0</v>
      </c>
      <c r="W405" s="135"/>
      <c r="X405" s="135" t="s">
        <v>1458</v>
      </c>
      <c r="Y405" s="135" t="s">
        <v>1459</v>
      </c>
      <c r="Z405" s="125"/>
      <c r="AA405" s="125"/>
      <c r="AB405" s="125"/>
      <c r="AC405" s="125"/>
      <c r="AD405" s="125"/>
      <c r="AE405" s="125"/>
      <c r="AF405" s="125"/>
      <c r="AG405" s="125" t="s">
        <v>1460</v>
      </c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</row>
    <row r="406" spans="1:60" outlineLevel="2" x14ac:dyDescent="0.2">
      <c r="A406" s="132"/>
      <c r="B406" s="133"/>
      <c r="C406" s="170" t="s">
        <v>2045</v>
      </c>
      <c r="D406" s="168"/>
      <c r="E406" s="169">
        <v>83.9</v>
      </c>
      <c r="F406" s="135"/>
      <c r="G406" s="135"/>
      <c r="H406" s="135"/>
      <c r="I406" s="135"/>
      <c r="J406" s="135"/>
      <c r="K406" s="135"/>
      <c r="L406" s="135"/>
      <c r="M406" s="135"/>
      <c r="N406" s="134"/>
      <c r="O406" s="134"/>
      <c r="P406" s="134"/>
      <c r="Q406" s="134"/>
      <c r="R406" s="135"/>
      <c r="S406" s="135"/>
      <c r="T406" s="135"/>
      <c r="U406" s="135"/>
      <c r="V406" s="135"/>
      <c r="W406" s="135"/>
      <c r="X406" s="135"/>
      <c r="Y406" s="135"/>
      <c r="Z406" s="125"/>
      <c r="AA406" s="125"/>
      <c r="AB406" s="125"/>
      <c r="AC406" s="125"/>
      <c r="AD406" s="125"/>
      <c r="AE406" s="125"/>
      <c r="AF406" s="125"/>
      <c r="AG406" s="125" t="s">
        <v>1619</v>
      </c>
      <c r="AH406" s="125">
        <v>0</v>
      </c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</row>
    <row r="407" spans="1:60" outlineLevel="1" x14ac:dyDescent="0.2">
      <c r="A407" s="147">
        <v>96</v>
      </c>
      <c r="B407" s="148" t="s">
        <v>2046</v>
      </c>
      <c r="C407" s="163" t="s">
        <v>2047</v>
      </c>
      <c r="D407" s="149" t="s">
        <v>1641</v>
      </c>
      <c r="E407" s="150">
        <v>329.9</v>
      </c>
      <c r="F407" s="151"/>
      <c r="G407" s="152">
        <f>ROUND(E407*F407,2)</f>
        <v>0</v>
      </c>
      <c r="H407" s="151">
        <v>0</v>
      </c>
      <c r="I407" s="152">
        <f>ROUND(E407*H407,2)</f>
        <v>0</v>
      </c>
      <c r="J407" s="151">
        <v>15.5</v>
      </c>
      <c r="K407" s="152">
        <f>ROUND(E407*J407,2)</f>
        <v>5113.45</v>
      </c>
      <c r="L407" s="152">
        <v>21</v>
      </c>
      <c r="M407" s="152">
        <f>G407*(1+L407/100)</f>
        <v>0</v>
      </c>
      <c r="N407" s="150">
        <v>0</v>
      </c>
      <c r="O407" s="150">
        <f>ROUND(E407*N407,2)</f>
        <v>0</v>
      </c>
      <c r="P407" s="150">
        <v>0</v>
      </c>
      <c r="Q407" s="150">
        <f>ROUND(E407*P407,2)</f>
        <v>0</v>
      </c>
      <c r="R407" s="152"/>
      <c r="S407" s="152" t="s">
        <v>1617</v>
      </c>
      <c r="T407" s="153" t="s">
        <v>1617</v>
      </c>
      <c r="U407" s="135">
        <v>0</v>
      </c>
      <c r="V407" s="135">
        <f>ROUND(E407*U407,2)</f>
        <v>0</v>
      </c>
      <c r="W407" s="135"/>
      <c r="X407" s="135" t="s">
        <v>1458</v>
      </c>
      <c r="Y407" s="135" t="s">
        <v>1459</v>
      </c>
      <c r="Z407" s="125"/>
      <c r="AA407" s="125"/>
      <c r="AB407" s="125"/>
      <c r="AC407" s="125"/>
      <c r="AD407" s="125"/>
      <c r="AE407" s="125"/>
      <c r="AF407" s="125"/>
      <c r="AG407" s="125" t="s">
        <v>1460</v>
      </c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</row>
    <row r="408" spans="1:60" outlineLevel="2" x14ac:dyDescent="0.2">
      <c r="A408" s="132"/>
      <c r="B408" s="133"/>
      <c r="C408" s="170" t="s">
        <v>2048</v>
      </c>
      <c r="D408" s="168"/>
      <c r="E408" s="169"/>
      <c r="F408" s="135"/>
      <c r="G408" s="135"/>
      <c r="H408" s="135"/>
      <c r="I408" s="135"/>
      <c r="J408" s="135"/>
      <c r="K408" s="135"/>
      <c r="L408" s="135"/>
      <c r="M408" s="135"/>
      <c r="N408" s="134"/>
      <c r="O408" s="134"/>
      <c r="P408" s="134"/>
      <c r="Q408" s="134"/>
      <c r="R408" s="135"/>
      <c r="S408" s="135"/>
      <c r="T408" s="135"/>
      <c r="U408" s="135"/>
      <c r="V408" s="135"/>
      <c r="W408" s="135"/>
      <c r="X408" s="135"/>
      <c r="Y408" s="135"/>
      <c r="Z408" s="125"/>
      <c r="AA408" s="125"/>
      <c r="AB408" s="125"/>
      <c r="AC408" s="125"/>
      <c r="AD408" s="125"/>
      <c r="AE408" s="125"/>
      <c r="AF408" s="125"/>
      <c r="AG408" s="125" t="s">
        <v>1619</v>
      </c>
      <c r="AH408" s="125">
        <v>0</v>
      </c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</row>
    <row r="409" spans="1:60" outlineLevel="2" x14ac:dyDescent="0.2">
      <c r="A409" s="132"/>
      <c r="B409" s="133"/>
      <c r="C409" s="281" t="s">
        <v>2058</v>
      </c>
      <c r="D409" s="282"/>
      <c r="E409" s="282"/>
      <c r="F409" s="282"/>
      <c r="G409" s="282"/>
      <c r="H409" s="135"/>
      <c r="I409" s="135"/>
      <c r="J409" s="135"/>
      <c r="K409" s="135"/>
      <c r="L409" s="135"/>
      <c r="M409" s="135"/>
      <c r="N409" s="134"/>
      <c r="O409" s="134"/>
      <c r="P409" s="134"/>
      <c r="Q409" s="134"/>
      <c r="R409" s="135"/>
      <c r="S409" s="135"/>
      <c r="T409" s="135"/>
      <c r="U409" s="135"/>
      <c r="V409" s="135"/>
      <c r="W409" s="135"/>
      <c r="X409" s="135"/>
      <c r="Y409" s="13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</row>
    <row r="410" spans="1:60" outlineLevel="2" x14ac:dyDescent="0.2">
      <c r="A410" s="132"/>
      <c r="B410" s="133"/>
      <c r="C410" s="283" t="s">
        <v>2059</v>
      </c>
      <c r="D410" s="284"/>
      <c r="E410" s="284"/>
      <c r="F410" s="284"/>
      <c r="G410" s="284"/>
      <c r="H410" s="135"/>
      <c r="I410" s="135"/>
      <c r="J410" s="135"/>
      <c r="K410" s="135"/>
      <c r="L410" s="135"/>
      <c r="M410" s="135"/>
      <c r="N410" s="134"/>
      <c r="O410" s="134"/>
      <c r="P410" s="134"/>
      <c r="Q410" s="134"/>
      <c r="R410" s="135"/>
      <c r="S410" s="135"/>
      <c r="T410" s="135"/>
      <c r="U410" s="135"/>
      <c r="V410" s="135"/>
      <c r="W410" s="135"/>
      <c r="X410" s="135"/>
      <c r="Y410" s="13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</row>
    <row r="411" spans="1:60" outlineLevel="3" x14ac:dyDescent="0.2">
      <c r="A411" s="132"/>
      <c r="B411" s="133"/>
      <c r="C411" s="170" t="s">
        <v>2049</v>
      </c>
      <c r="D411" s="168"/>
      <c r="E411" s="169">
        <v>120.5</v>
      </c>
      <c r="F411" s="135"/>
      <c r="G411" s="135"/>
      <c r="H411" s="135"/>
      <c r="I411" s="135"/>
      <c r="J411" s="135"/>
      <c r="K411" s="135"/>
      <c r="L411" s="135"/>
      <c r="M411" s="135"/>
      <c r="N411" s="134"/>
      <c r="O411" s="134"/>
      <c r="P411" s="134"/>
      <c r="Q411" s="134"/>
      <c r="R411" s="135"/>
      <c r="S411" s="135"/>
      <c r="T411" s="135"/>
      <c r="U411" s="135"/>
      <c r="V411" s="135"/>
      <c r="W411" s="135"/>
      <c r="X411" s="135"/>
      <c r="Y411" s="135"/>
      <c r="Z411" s="125"/>
      <c r="AA411" s="125"/>
      <c r="AB411" s="125"/>
      <c r="AC411" s="125"/>
      <c r="AD411" s="125"/>
      <c r="AE411" s="125"/>
      <c r="AF411" s="125"/>
      <c r="AG411" s="125" t="s">
        <v>1619</v>
      </c>
      <c r="AH411" s="125">
        <v>0</v>
      </c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</row>
    <row r="412" spans="1:60" outlineLevel="3" x14ac:dyDescent="0.2">
      <c r="A412" s="132"/>
      <c r="B412" s="133"/>
      <c r="C412" s="170" t="s">
        <v>2050</v>
      </c>
      <c r="D412" s="168"/>
      <c r="E412" s="169">
        <v>55.2</v>
      </c>
      <c r="F412" s="135"/>
      <c r="G412" s="135"/>
      <c r="H412" s="135"/>
      <c r="I412" s="135"/>
      <c r="J412" s="135"/>
      <c r="K412" s="135"/>
      <c r="L412" s="135"/>
      <c r="M412" s="135"/>
      <c r="N412" s="134"/>
      <c r="O412" s="134"/>
      <c r="P412" s="134"/>
      <c r="Q412" s="134"/>
      <c r="R412" s="135"/>
      <c r="S412" s="135"/>
      <c r="T412" s="135"/>
      <c r="U412" s="135"/>
      <c r="V412" s="135"/>
      <c r="W412" s="135"/>
      <c r="X412" s="135"/>
      <c r="Y412" s="135"/>
      <c r="Z412" s="125"/>
      <c r="AA412" s="125"/>
      <c r="AB412" s="125"/>
      <c r="AC412" s="125"/>
      <c r="AD412" s="125"/>
      <c r="AE412" s="125"/>
      <c r="AF412" s="125"/>
      <c r="AG412" s="125" t="s">
        <v>1619</v>
      </c>
      <c r="AH412" s="125">
        <v>0</v>
      </c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</row>
    <row r="413" spans="1:60" outlineLevel="3" x14ac:dyDescent="0.2">
      <c r="A413" s="132"/>
      <c r="B413" s="133"/>
      <c r="C413" s="170" t="s">
        <v>2051</v>
      </c>
      <c r="D413" s="168"/>
      <c r="E413" s="169">
        <v>131.19999999999999</v>
      </c>
      <c r="F413" s="135"/>
      <c r="G413" s="135"/>
      <c r="H413" s="135"/>
      <c r="I413" s="135"/>
      <c r="J413" s="135"/>
      <c r="K413" s="135"/>
      <c r="L413" s="135"/>
      <c r="M413" s="135"/>
      <c r="N413" s="134"/>
      <c r="O413" s="134"/>
      <c r="P413" s="134"/>
      <c r="Q413" s="134"/>
      <c r="R413" s="135"/>
      <c r="S413" s="135"/>
      <c r="T413" s="135"/>
      <c r="U413" s="135"/>
      <c r="V413" s="135"/>
      <c r="W413" s="135"/>
      <c r="X413" s="135"/>
      <c r="Y413" s="135"/>
      <c r="Z413" s="125"/>
      <c r="AA413" s="125"/>
      <c r="AB413" s="125"/>
      <c r="AC413" s="125"/>
      <c r="AD413" s="125"/>
      <c r="AE413" s="125"/>
      <c r="AF413" s="125"/>
      <c r="AG413" s="125" t="s">
        <v>1619</v>
      </c>
      <c r="AH413" s="125">
        <v>0</v>
      </c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</row>
    <row r="414" spans="1:60" outlineLevel="3" x14ac:dyDescent="0.2">
      <c r="A414" s="132"/>
      <c r="B414" s="133"/>
      <c r="C414" s="170" t="s">
        <v>2052</v>
      </c>
      <c r="D414" s="168"/>
      <c r="E414" s="169">
        <v>23</v>
      </c>
      <c r="F414" s="135"/>
      <c r="G414" s="135"/>
      <c r="H414" s="135"/>
      <c r="I414" s="135"/>
      <c r="J414" s="135"/>
      <c r="K414" s="135"/>
      <c r="L414" s="135"/>
      <c r="M414" s="135"/>
      <c r="N414" s="134"/>
      <c r="O414" s="134"/>
      <c r="P414" s="134"/>
      <c r="Q414" s="134"/>
      <c r="R414" s="135"/>
      <c r="S414" s="135"/>
      <c r="T414" s="135"/>
      <c r="U414" s="135"/>
      <c r="V414" s="135"/>
      <c r="W414" s="135"/>
      <c r="X414" s="135"/>
      <c r="Y414" s="135"/>
      <c r="Z414" s="125"/>
      <c r="AA414" s="125"/>
      <c r="AB414" s="125"/>
      <c r="AC414" s="125"/>
      <c r="AD414" s="125"/>
      <c r="AE414" s="125"/>
      <c r="AF414" s="125"/>
      <c r="AG414" s="125" t="s">
        <v>1619</v>
      </c>
      <c r="AH414" s="125">
        <v>0</v>
      </c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</row>
    <row r="415" spans="1:60" outlineLevel="1" x14ac:dyDescent="0.2">
      <c r="A415" s="147">
        <v>97</v>
      </c>
      <c r="B415" s="148" t="s">
        <v>2053</v>
      </c>
      <c r="C415" s="163" t="s">
        <v>2054</v>
      </c>
      <c r="D415" s="149" t="s">
        <v>1641</v>
      </c>
      <c r="E415" s="150">
        <v>329.9</v>
      </c>
      <c r="F415" s="151"/>
      <c r="G415" s="152">
        <f>ROUND(E415*F415,2)</f>
        <v>0</v>
      </c>
      <c r="H415" s="151">
        <v>0</v>
      </c>
      <c r="I415" s="152">
        <f>ROUND(E415*H415,2)</f>
        <v>0</v>
      </c>
      <c r="J415" s="151">
        <v>9.1999999999999993</v>
      </c>
      <c r="K415" s="152">
        <f>ROUND(E415*J415,2)</f>
        <v>3035.08</v>
      </c>
      <c r="L415" s="152">
        <v>21</v>
      </c>
      <c r="M415" s="152">
        <f>G415*(1+L415/100)</f>
        <v>0</v>
      </c>
      <c r="N415" s="150">
        <v>0</v>
      </c>
      <c r="O415" s="150">
        <f>ROUND(E415*N415,2)</f>
        <v>0</v>
      </c>
      <c r="P415" s="150">
        <v>0</v>
      </c>
      <c r="Q415" s="150">
        <f>ROUND(E415*P415,2)</f>
        <v>0</v>
      </c>
      <c r="R415" s="152"/>
      <c r="S415" s="152" t="s">
        <v>1617</v>
      </c>
      <c r="T415" s="153" t="s">
        <v>1617</v>
      </c>
      <c r="U415" s="135">
        <v>0</v>
      </c>
      <c r="V415" s="135">
        <f>ROUND(E415*U415,2)</f>
        <v>0</v>
      </c>
      <c r="W415" s="135"/>
      <c r="X415" s="135" t="s">
        <v>1458</v>
      </c>
      <c r="Y415" s="135" t="s">
        <v>1459</v>
      </c>
      <c r="Z415" s="125"/>
      <c r="AA415" s="125"/>
      <c r="AB415" s="125"/>
      <c r="AC415" s="125"/>
      <c r="AD415" s="125"/>
      <c r="AE415" s="125"/>
      <c r="AF415" s="125"/>
      <c r="AG415" s="125" t="s">
        <v>1460</v>
      </c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</row>
    <row r="416" spans="1:60" outlineLevel="2" x14ac:dyDescent="0.2">
      <c r="A416" s="132"/>
      <c r="B416" s="133"/>
      <c r="C416" s="170" t="s">
        <v>2055</v>
      </c>
      <c r="D416" s="168"/>
      <c r="E416" s="169">
        <v>329.9</v>
      </c>
      <c r="F416" s="135"/>
      <c r="G416" s="135"/>
      <c r="H416" s="135"/>
      <c r="I416" s="135"/>
      <c r="J416" s="135"/>
      <c r="K416" s="135"/>
      <c r="L416" s="135"/>
      <c r="M416" s="135"/>
      <c r="N416" s="134"/>
      <c r="O416" s="134"/>
      <c r="P416" s="134"/>
      <c r="Q416" s="134"/>
      <c r="R416" s="135"/>
      <c r="S416" s="135"/>
      <c r="T416" s="135"/>
      <c r="U416" s="135"/>
      <c r="V416" s="135"/>
      <c r="W416" s="135"/>
      <c r="X416" s="135"/>
      <c r="Y416" s="135"/>
      <c r="Z416" s="125"/>
      <c r="AA416" s="125"/>
      <c r="AB416" s="125"/>
      <c r="AC416" s="125"/>
      <c r="AD416" s="125"/>
      <c r="AE416" s="125"/>
      <c r="AF416" s="125"/>
      <c r="AG416" s="125" t="s">
        <v>1619</v>
      </c>
      <c r="AH416" s="125">
        <v>0</v>
      </c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</row>
    <row r="417" spans="1:60" ht="22.5" outlineLevel="1" x14ac:dyDescent="0.2">
      <c r="A417" s="147">
        <v>98</v>
      </c>
      <c r="B417" s="148" t="s">
        <v>2056</v>
      </c>
      <c r="C417" s="163" t="s">
        <v>2057</v>
      </c>
      <c r="D417" s="149" t="s">
        <v>1641</v>
      </c>
      <c r="E417" s="150">
        <v>329.9</v>
      </c>
      <c r="F417" s="151"/>
      <c r="G417" s="152">
        <f>ROUND(E417*F417,2)</f>
        <v>0</v>
      </c>
      <c r="H417" s="151">
        <v>0</v>
      </c>
      <c r="I417" s="152">
        <f>ROUND(E417*H417,2)</f>
        <v>0</v>
      </c>
      <c r="J417" s="151">
        <v>175</v>
      </c>
      <c r="K417" s="152">
        <f>ROUND(E417*J417,2)</f>
        <v>57732.5</v>
      </c>
      <c r="L417" s="152">
        <v>21</v>
      </c>
      <c r="M417" s="152">
        <f>G417*(1+L417/100)</f>
        <v>0</v>
      </c>
      <c r="N417" s="150">
        <v>1.8380000000000001E-2</v>
      </c>
      <c r="O417" s="150">
        <f>ROUND(E417*N417,2)</f>
        <v>6.06</v>
      </c>
      <c r="P417" s="150">
        <v>0</v>
      </c>
      <c r="Q417" s="150">
        <f>ROUND(E417*P417,2)</f>
        <v>0</v>
      </c>
      <c r="R417" s="152"/>
      <c r="S417" s="152" t="s">
        <v>1456</v>
      </c>
      <c r="T417" s="153" t="s">
        <v>1457</v>
      </c>
      <c r="U417" s="135">
        <v>0</v>
      </c>
      <c r="V417" s="135">
        <f>ROUND(E417*U417,2)</f>
        <v>0</v>
      </c>
      <c r="W417" s="135"/>
      <c r="X417" s="135" t="s">
        <v>1458</v>
      </c>
      <c r="Y417" s="135" t="s">
        <v>1459</v>
      </c>
      <c r="Z417" s="125"/>
      <c r="AA417" s="125"/>
      <c r="AB417" s="125"/>
      <c r="AC417" s="125"/>
      <c r="AD417" s="125"/>
      <c r="AE417" s="125"/>
      <c r="AF417" s="125"/>
      <c r="AG417" s="125" t="s">
        <v>1460</v>
      </c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</row>
    <row r="418" spans="1:60" outlineLevel="2" x14ac:dyDescent="0.2">
      <c r="A418" s="132"/>
      <c r="B418" s="133"/>
      <c r="C418" s="269" t="s">
        <v>2058</v>
      </c>
      <c r="D418" s="270"/>
      <c r="E418" s="270"/>
      <c r="F418" s="270"/>
      <c r="G418" s="270"/>
      <c r="H418" s="135"/>
      <c r="I418" s="135"/>
      <c r="J418" s="135"/>
      <c r="K418" s="135"/>
      <c r="L418" s="135"/>
      <c r="M418" s="135"/>
      <c r="N418" s="134"/>
      <c r="O418" s="134"/>
      <c r="P418" s="134"/>
      <c r="Q418" s="134"/>
      <c r="R418" s="135"/>
      <c r="S418" s="135"/>
      <c r="T418" s="135"/>
      <c r="U418" s="135"/>
      <c r="V418" s="135"/>
      <c r="W418" s="135"/>
      <c r="X418" s="135"/>
      <c r="Y418" s="135"/>
      <c r="Z418" s="125"/>
      <c r="AA418" s="125"/>
      <c r="AB418" s="125"/>
      <c r="AC418" s="125"/>
      <c r="AD418" s="125"/>
      <c r="AE418" s="125"/>
      <c r="AF418" s="125"/>
      <c r="AG418" s="125" t="s">
        <v>1462</v>
      </c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</row>
    <row r="419" spans="1:60" outlineLevel="3" x14ac:dyDescent="0.2">
      <c r="A419" s="132"/>
      <c r="B419" s="133"/>
      <c r="C419" s="271" t="s">
        <v>2059</v>
      </c>
      <c r="D419" s="272"/>
      <c r="E419" s="272"/>
      <c r="F419" s="272"/>
      <c r="G419" s="272"/>
      <c r="H419" s="135"/>
      <c r="I419" s="135"/>
      <c r="J419" s="135"/>
      <c r="K419" s="135"/>
      <c r="L419" s="135"/>
      <c r="M419" s="135"/>
      <c r="N419" s="134"/>
      <c r="O419" s="134"/>
      <c r="P419" s="134"/>
      <c r="Q419" s="134"/>
      <c r="R419" s="135"/>
      <c r="S419" s="135"/>
      <c r="T419" s="135"/>
      <c r="U419" s="135"/>
      <c r="V419" s="135"/>
      <c r="W419" s="135"/>
      <c r="X419" s="135"/>
      <c r="Y419" s="135"/>
      <c r="Z419" s="125"/>
      <c r="AA419" s="125"/>
      <c r="AB419" s="125"/>
      <c r="AC419" s="125"/>
      <c r="AD419" s="125"/>
      <c r="AE419" s="125"/>
      <c r="AF419" s="125"/>
      <c r="AG419" s="125" t="s">
        <v>1462</v>
      </c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</row>
    <row r="420" spans="1:60" outlineLevel="2" x14ac:dyDescent="0.2">
      <c r="A420" s="132"/>
      <c r="B420" s="133"/>
      <c r="C420" s="170" t="s">
        <v>2060</v>
      </c>
      <c r="D420" s="168"/>
      <c r="E420" s="169"/>
      <c r="F420" s="135"/>
      <c r="G420" s="135"/>
      <c r="H420" s="135"/>
      <c r="I420" s="135"/>
      <c r="J420" s="135"/>
      <c r="K420" s="135"/>
      <c r="L420" s="135"/>
      <c r="M420" s="135"/>
      <c r="N420" s="134"/>
      <c r="O420" s="134"/>
      <c r="P420" s="134"/>
      <c r="Q420" s="134"/>
      <c r="R420" s="135"/>
      <c r="S420" s="135"/>
      <c r="T420" s="135"/>
      <c r="U420" s="135"/>
      <c r="V420" s="135"/>
      <c r="W420" s="135"/>
      <c r="X420" s="135"/>
      <c r="Y420" s="135"/>
      <c r="Z420" s="125"/>
      <c r="AA420" s="125"/>
      <c r="AB420" s="125"/>
      <c r="AC420" s="125"/>
      <c r="AD420" s="125"/>
      <c r="AE420" s="125"/>
      <c r="AF420" s="125"/>
      <c r="AG420" s="125" t="s">
        <v>1619</v>
      </c>
      <c r="AH420" s="125">
        <v>0</v>
      </c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</row>
    <row r="421" spans="1:60" outlineLevel="3" x14ac:dyDescent="0.2">
      <c r="A421" s="132"/>
      <c r="B421" s="133"/>
      <c r="C421" s="170" t="s">
        <v>2049</v>
      </c>
      <c r="D421" s="168"/>
      <c r="E421" s="169">
        <v>120.5</v>
      </c>
      <c r="F421" s="135"/>
      <c r="G421" s="135"/>
      <c r="H421" s="135"/>
      <c r="I421" s="135"/>
      <c r="J421" s="135"/>
      <c r="K421" s="135"/>
      <c r="L421" s="135"/>
      <c r="M421" s="135"/>
      <c r="N421" s="134"/>
      <c r="O421" s="134"/>
      <c r="P421" s="134"/>
      <c r="Q421" s="134"/>
      <c r="R421" s="135"/>
      <c r="S421" s="135"/>
      <c r="T421" s="135"/>
      <c r="U421" s="135"/>
      <c r="V421" s="135"/>
      <c r="W421" s="135"/>
      <c r="X421" s="135"/>
      <c r="Y421" s="135"/>
      <c r="Z421" s="125"/>
      <c r="AA421" s="125"/>
      <c r="AB421" s="125"/>
      <c r="AC421" s="125"/>
      <c r="AD421" s="125"/>
      <c r="AE421" s="125"/>
      <c r="AF421" s="125"/>
      <c r="AG421" s="125" t="s">
        <v>1619</v>
      </c>
      <c r="AH421" s="125">
        <v>0</v>
      </c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</row>
    <row r="422" spans="1:60" outlineLevel="3" x14ac:dyDescent="0.2">
      <c r="A422" s="132"/>
      <c r="B422" s="133"/>
      <c r="C422" s="170" t="s">
        <v>2050</v>
      </c>
      <c r="D422" s="168"/>
      <c r="E422" s="169">
        <v>55.2</v>
      </c>
      <c r="F422" s="135"/>
      <c r="G422" s="135"/>
      <c r="H422" s="135"/>
      <c r="I422" s="135"/>
      <c r="J422" s="135"/>
      <c r="K422" s="135"/>
      <c r="L422" s="135"/>
      <c r="M422" s="135"/>
      <c r="N422" s="134"/>
      <c r="O422" s="134"/>
      <c r="P422" s="134"/>
      <c r="Q422" s="134"/>
      <c r="R422" s="135"/>
      <c r="S422" s="135"/>
      <c r="T422" s="135"/>
      <c r="U422" s="135"/>
      <c r="V422" s="135"/>
      <c r="W422" s="135"/>
      <c r="X422" s="135"/>
      <c r="Y422" s="135"/>
      <c r="Z422" s="125"/>
      <c r="AA422" s="125"/>
      <c r="AB422" s="125"/>
      <c r="AC422" s="125"/>
      <c r="AD422" s="125"/>
      <c r="AE422" s="125"/>
      <c r="AF422" s="125"/>
      <c r="AG422" s="125" t="s">
        <v>1619</v>
      </c>
      <c r="AH422" s="125">
        <v>0</v>
      </c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</row>
    <row r="423" spans="1:60" outlineLevel="3" x14ac:dyDescent="0.2">
      <c r="A423" s="132"/>
      <c r="B423" s="133"/>
      <c r="C423" s="170" t="s">
        <v>2051</v>
      </c>
      <c r="D423" s="168"/>
      <c r="E423" s="169">
        <v>131.19999999999999</v>
      </c>
      <c r="F423" s="135"/>
      <c r="G423" s="135"/>
      <c r="H423" s="135"/>
      <c r="I423" s="135"/>
      <c r="J423" s="135"/>
      <c r="K423" s="135"/>
      <c r="L423" s="135"/>
      <c r="M423" s="135"/>
      <c r="N423" s="134"/>
      <c r="O423" s="134"/>
      <c r="P423" s="134"/>
      <c r="Q423" s="134"/>
      <c r="R423" s="135"/>
      <c r="S423" s="135"/>
      <c r="T423" s="135"/>
      <c r="U423" s="135"/>
      <c r="V423" s="135"/>
      <c r="W423" s="135"/>
      <c r="X423" s="135"/>
      <c r="Y423" s="135"/>
      <c r="Z423" s="125"/>
      <c r="AA423" s="125"/>
      <c r="AB423" s="125"/>
      <c r="AC423" s="125"/>
      <c r="AD423" s="125"/>
      <c r="AE423" s="125"/>
      <c r="AF423" s="125"/>
      <c r="AG423" s="125" t="s">
        <v>1619</v>
      </c>
      <c r="AH423" s="125">
        <v>0</v>
      </c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</row>
    <row r="424" spans="1:60" outlineLevel="3" x14ac:dyDescent="0.2">
      <c r="A424" s="132"/>
      <c r="B424" s="133"/>
      <c r="C424" s="170" t="s">
        <v>2052</v>
      </c>
      <c r="D424" s="168"/>
      <c r="E424" s="169">
        <v>23</v>
      </c>
      <c r="F424" s="135"/>
      <c r="G424" s="135"/>
      <c r="H424" s="135"/>
      <c r="I424" s="135"/>
      <c r="J424" s="135"/>
      <c r="K424" s="135"/>
      <c r="L424" s="135"/>
      <c r="M424" s="135"/>
      <c r="N424" s="134"/>
      <c r="O424" s="134"/>
      <c r="P424" s="134"/>
      <c r="Q424" s="134"/>
      <c r="R424" s="135"/>
      <c r="S424" s="135"/>
      <c r="T424" s="135"/>
      <c r="U424" s="135"/>
      <c r="V424" s="135"/>
      <c r="W424" s="135"/>
      <c r="X424" s="135"/>
      <c r="Y424" s="135"/>
      <c r="Z424" s="125"/>
      <c r="AA424" s="125"/>
      <c r="AB424" s="125"/>
      <c r="AC424" s="125"/>
      <c r="AD424" s="125"/>
      <c r="AE424" s="125"/>
      <c r="AF424" s="125"/>
      <c r="AG424" s="125" t="s">
        <v>1619</v>
      </c>
      <c r="AH424" s="125">
        <v>0</v>
      </c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</row>
    <row r="425" spans="1:60" ht="25.5" x14ac:dyDescent="0.2">
      <c r="A425" s="140" t="s">
        <v>1451</v>
      </c>
      <c r="B425" s="141" t="s">
        <v>1323</v>
      </c>
      <c r="C425" s="162" t="s">
        <v>1324</v>
      </c>
      <c r="D425" s="142"/>
      <c r="E425" s="143"/>
      <c r="F425" s="144"/>
      <c r="G425" s="144">
        <f>SUMIF(AG426:AG453,"&lt;&gt;NOR",G426:G453)</f>
        <v>0</v>
      </c>
      <c r="H425" s="144"/>
      <c r="I425" s="144">
        <f>SUM(I426:I453)</f>
        <v>15088.779999999999</v>
      </c>
      <c r="J425" s="144"/>
      <c r="K425" s="144">
        <f>SUM(K426:K453)</f>
        <v>55189.02</v>
      </c>
      <c r="L425" s="144"/>
      <c r="M425" s="144">
        <f>SUM(M426:M453)</f>
        <v>0</v>
      </c>
      <c r="N425" s="143"/>
      <c r="O425" s="143">
        <f>SUM(O426:O453)</f>
        <v>0.56000000000000005</v>
      </c>
      <c r="P425" s="143"/>
      <c r="Q425" s="143">
        <f>SUM(Q426:Q453)</f>
        <v>0</v>
      </c>
      <c r="R425" s="144"/>
      <c r="S425" s="144"/>
      <c r="T425" s="145"/>
      <c r="U425" s="139"/>
      <c r="V425" s="139">
        <f>SUM(V426:V453)</f>
        <v>0</v>
      </c>
      <c r="W425" s="139"/>
      <c r="X425" s="139"/>
      <c r="Y425" s="139"/>
      <c r="AG425" t="s">
        <v>1452</v>
      </c>
    </row>
    <row r="426" spans="1:60" outlineLevel="1" x14ac:dyDescent="0.2">
      <c r="A426" s="147">
        <v>99</v>
      </c>
      <c r="B426" s="148" t="s">
        <v>2061</v>
      </c>
      <c r="C426" s="163" t="s">
        <v>2062</v>
      </c>
      <c r="D426" s="149" t="s">
        <v>1641</v>
      </c>
      <c r="E426" s="150">
        <v>114.4</v>
      </c>
      <c r="F426" s="151"/>
      <c r="G426" s="152">
        <f>ROUND(E426*F426,2)</f>
        <v>0</v>
      </c>
      <c r="H426" s="151">
        <v>1.59</v>
      </c>
      <c r="I426" s="152">
        <f>ROUND(E426*H426,2)</f>
        <v>181.9</v>
      </c>
      <c r="J426" s="151">
        <v>129.41</v>
      </c>
      <c r="K426" s="152">
        <f>ROUND(E426*J426,2)</f>
        <v>14804.5</v>
      </c>
      <c r="L426" s="152">
        <v>21</v>
      </c>
      <c r="M426" s="152">
        <f>G426*(1+L426/100)</f>
        <v>0</v>
      </c>
      <c r="N426" s="150">
        <v>4.0000000000000003E-5</v>
      </c>
      <c r="O426" s="150">
        <f>ROUND(E426*N426,2)</f>
        <v>0</v>
      </c>
      <c r="P426" s="150">
        <v>0</v>
      </c>
      <c r="Q426" s="150">
        <f>ROUND(E426*P426,2)</f>
        <v>0</v>
      </c>
      <c r="R426" s="152"/>
      <c r="S426" s="152" t="s">
        <v>1617</v>
      </c>
      <c r="T426" s="153" t="s">
        <v>1617</v>
      </c>
      <c r="U426" s="135">
        <v>0</v>
      </c>
      <c r="V426" s="135">
        <f>ROUND(E426*U426,2)</f>
        <v>0</v>
      </c>
      <c r="W426" s="135"/>
      <c r="X426" s="135" t="s">
        <v>1458</v>
      </c>
      <c r="Y426" s="135" t="s">
        <v>1459</v>
      </c>
      <c r="Z426" s="125"/>
      <c r="AA426" s="125"/>
      <c r="AB426" s="125"/>
      <c r="AC426" s="125"/>
      <c r="AD426" s="125"/>
      <c r="AE426" s="125"/>
      <c r="AF426" s="125"/>
      <c r="AG426" s="125" t="s">
        <v>1460</v>
      </c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</row>
    <row r="427" spans="1:60" outlineLevel="2" x14ac:dyDescent="0.2">
      <c r="A427" s="132"/>
      <c r="B427" s="133"/>
      <c r="C427" s="170" t="s">
        <v>2063</v>
      </c>
      <c r="D427" s="168"/>
      <c r="E427" s="169">
        <v>114.4</v>
      </c>
      <c r="F427" s="135"/>
      <c r="G427" s="135"/>
      <c r="H427" s="135"/>
      <c r="I427" s="135"/>
      <c r="J427" s="135"/>
      <c r="K427" s="135"/>
      <c r="L427" s="135"/>
      <c r="M427" s="135"/>
      <c r="N427" s="134"/>
      <c r="O427" s="134"/>
      <c r="P427" s="134"/>
      <c r="Q427" s="134"/>
      <c r="R427" s="135"/>
      <c r="S427" s="135"/>
      <c r="T427" s="135"/>
      <c r="U427" s="135"/>
      <c r="V427" s="135"/>
      <c r="W427" s="135"/>
      <c r="X427" s="135"/>
      <c r="Y427" s="135"/>
      <c r="Z427" s="125"/>
      <c r="AA427" s="125"/>
      <c r="AB427" s="125"/>
      <c r="AC427" s="125"/>
      <c r="AD427" s="125"/>
      <c r="AE427" s="125"/>
      <c r="AF427" s="125"/>
      <c r="AG427" s="125" t="s">
        <v>1619</v>
      </c>
      <c r="AH427" s="125">
        <v>0</v>
      </c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</row>
    <row r="428" spans="1:60" ht="22.5" outlineLevel="1" x14ac:dyDescent="0.2">
      <c r="A428" s="147">
        <v>100</v>
      </c>
      <c r="B428" s="148" t="s">
        <v>2064</v>
      </c>
      <c r="C428" s="163" t="s">
        <v>2065</v>
      </c>
      <c r="D428" s="149" t="s">
        <v>1672</v>
      </c>
      <c r="E428" s="150">
        <v>15</v>
      </c>
      <c r="F428" s="151"/>
      <c r="G428" s="152">
        <f>ROUND(E428*F428,2)</f>
        <v>0</v>
      </c>
      <c r="H428" s="151">
        <v>113.14</v>
      </c>
      <c r="I428" s="152">
        <f>ROUND(E428*H428,2)</f>
        <v>1697.1</v>
      </c>
      <c r="J428" s="151">
        <v>43.36</v>
      </c>
      <c r="K428" s="152">
        <f>ROUND(E428*J428,2)</f>
        <v>650.4</v>
      </c>
      <c r="L428" s="152">
        <v>21</v>
      </c>
      <c r="M428" s="152">
        <f>G428*(1+L428/100)</f>
        <v>0</v>
      </c>
      <c r="N428" s="150">
        <v>3.3000000000000002E-2</v>
      </c>
      <c r="O428" s="150">
        <f>ROUND(E428*N428,2)</f>
        <v>0.5</v>
      </c>
      <c r="P428" s="150">
        <v>0</v>
      </c>
      <c r="Q428" s="150">
        <f>ROUND(E428*P428,2)</f>
        <v>0</v>
      </c>
      <c r="R428" s="152"/>
      <c r="S428" s="152" t="s">
        <v>1617</v>
      </c>
      <c r="T428" s="153" t="s">
        <v>1617</v>
      </c>
      <c r="U428" s="135">
        <v>0</v>
      </c>
      <c r="V428" s="135">
        <f>ROUND(E428*U428,2)</f>
        <v>0</v>
      </c>
      <c r="W428" s="135"/>
      <c r="X428" s="135" t="s">
        <v>1458</v>
      </c>
      <c r="Y428" s="135" t="s">
        <v>1459</v>
      </c>
      <c r="Z428" s="125"/>
      <c r="AA428" s="125"/>
      <c r="AB428" s="125"/>
      <c r="AC428" s="125"/>
      <c r="AD428" s="125"/>
      <c r="AE428" s="125"/>
      <c r="AF428" s="125"/>
      <c r="AG428" s="125" t="s">
        <v>1460</v>
      </c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</row>
    <row r="429" spans="1:60" outlineLevel="2" x14ac:dyDescent="0.2">
      <c r="A429" s="132"/>
      <c r="B429" s="133"/>
      <c r="C429" s="170" t="s">
        <v>2066</v>
      </c>
      <c r="D429" s="168"/>
      <c r="E429" s="169">
        <v>15</v>
      </c>
      <c r="F429" s="135"/>
      <c r="G429" s="135"/>
      <c r="H429" s="135"/>
      <c r="I429" s="135"/>
      <c r="J429" s="135"/>
      <c r="K429" s="135"/>
      <c r="L429" s="135"/>
      <c r="M429" s="135"/>
      <c r="N429" s="134"/>
      <c r="O429" s="134"/>
      <c r="P429" s="134"/>
      <c r="Q429" s="134"/>
      <c r="R429" s="135"/>
      <c r="S429" s="135"/>
      <c r="T429" s="135"/>
      <c r="U429" s="135"/>
      <c r="V429" s="135"/>
      <c r="W429" s="135"/>
      <c r="X429" s="135"/>
      <c r="Y429" s="135"/>
      <c r="Z429" s="125"/>
      <c r="AA429" s="125"/>
      <c r="AB429" s="125"/>
      <c r="AC429" s="125"/>
      <c r="AD429" s="125"/>
      <c r="AE429" s="125"/>
      <c r="AF429" s="125"/>
      <c r="AG429" s="125" t="s">
        <v>1619</v>
      </c>
      <c r="AH429" s="125">
        <v>0</v>
      </c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</row>
    <row r="430" spans="1:60" outlineLevel="1" x14ac:dyDescent="0.2">
      <c r="A430" s="147">
        <v>101</v>
      </c>
      <c r="B430" s="148" t="s">
        <v>2067</v>
      </c>
      <c r="C430" s="163" t="s">
        <v>2068</v>
      </c>
      <c r="D430" s="149" t="s">
        <v>1672</v>
      </c>
      <c r="E430" s="150">
        <v>2</v>
      </c>
      <c r="F430" s="151"/>
      <c r="G430" s="152">
        <f>ROUND(E430*F430,2)</f>
        <v>0</v>
      </c>
      <c r="H430" s="151">
        <v>15.06</v>
      </c>
      <c r="I430" s="152">
        <f>ROUND(E430*H430,2)</f>
        <v>30.12</v>
      </c>
      <c r="J430" s="151">
        <v>72.739999999999995</v>
      </c>
      <c r="K430" s="152">
        <f>ROUND(E430*J430,2)</f>
        <v>145.47999999999999</v>
      </c>
      <c r="L430" s="152">
        <v>21</v>
      </c>
      <c r="M430" s="152">
        <f>G430*(1+L430/100)</f>
        <v>0</v>
      </c>
      <c r="N430" s="150">
        <v>1.0000000000000001E-5</v>
      </c>
      <c r="O430" s="150">
        <f>ROUND(E430*N430,2)</f>
        <v>0</v>
      </c>
      <c r="P430" s="150">
        <v>0</v>
      </c>
      <c r="Q430" s="150">
        <f>ROUND(E430*P430,2)</f>
        <v>0</v>
      </c>
      <c r="R430" s="152"/>
      <c r="S430" s="152" t="s">
        <v>1617</v>
      </c>
      <c r="T430" s="153" t="s">
        <v>1617</v>
      </c>
      <c r="U430" s="135">
        <v>0</v>
      </c>
      <c r="V430" s="135">
        <f>ROUND(E430*U430,2)</f>
        <v>0</v>
      </c>
      <c r="W430" s="135"/>
      <c r="X430" s="135" t="s">
        <v>1458</v>
      </c>
      <c r="Y430" s="135" t="s">
        <v>1459</v>
      </c>
      <c r="Z430" s="125"/>
      <c r="AA430" s="125"/>
      <c r="AB430" s="125"/>
      <c r="AC430" s="125"/>
      <c r="AD430" s="125"/>
      <c r="AE430" s="125"/>
      <c r="AF430" s="125"/>
      <c r="AG430" s="125" t="s">
        <v>1460</v>
      </c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</row>
    <row r="431" spans="1:60" outlineLevel="2" x14ac:dyDescent="0.2">
      <c r="A431" s="132"/>
      <c r="B431" s="133"/>
      <c r="C431" s="170" t="s">
        <v>2069</v>
      </c>
      <c r="D431" s="168"/>
      <c r="E431" s="169"/>
      <c r="F431" s="135"/>
      <c r="G431" s="135"/>
      <c r="H431" s="135"/>
      <c r="I431" s="135"/>
      <c r="J431" s="135"/>
      <c r="K431" s="135"/>
      <c r="L431" s="135"/>
      <c r="M431" s="135"/>
      <c r="N431" s="134"/>
      <c r="O431" s="134"/>
      <c r="P431" s="134"/>
      <c r="Q431" s="134"/>
      <c r="R431" s="135"/>
      <c r="S431" s="135"/>
      <c r="T431" s="135"/>
      <c r="U431" s="135"/>
      <c r="V431" s="135"/>
      <c r="W431" s="135"/>
      <c r="X431" s="135"/>
      <c r="Y431" s="135"/>
      <c r="Z431" s="125"/>
      <c r="AA431" s="125"/>
      <c r="AB431" s="125"/>
      <c r="AC431" s="125"/>
      <c r="AD431" s="125"/>
      <c r="AE431" s="125"/>
      <c r="AF431" s="125"/>
      <c r="AG431" s="125" t="s">
        <v>1619</v>
      </c>
      <c r="AH431" s="125">
        <v>0</v>
      </c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</row>
    <row r="432" spans="1:60" outlineLevel="3" x14ac:dyDescent="0.2">
      <c r="A432" s="132"/>
      <c r="B432" s="133"/>
      <c r="C432" s="170" t="s">
        <v>2070</v>
      </c>
      <c r="D432" s="168"/>
      <c r="E432" s="169">
        <v>1</v>
      </c>
      <c r="F432" s="135"/>
      <c r="G432" s="135"/>
      <c r="H432" s="135"/>
      <c r="I432" s="135"/>
      <c r="J432" s="135"/>
      <c r="K432" s="135"/>
      <c r="L432" s="135"/>
      <c r="M432" s="135"/>
      <c r="N432" s="134"/>
      <c r="O432" s="134"/>
      <c r="P432" s="134"/>
      <c r="Q432" s="134"/>
      <c r="R432" s="135"/>
      <c r="S432" s="135"/>
      <c r="T432" s="135"/>
      <c r="U432" s="135"/>
      <c r="V432" s="135"/>
      <c r="W432" s="135"/>
      <c r="X432" s="135"/>
      <c r="Y432" s="135"/>
      <c r="Z432" s="125"/>
      <c r="AA432" s="125"/>
      <c r="AB432" s="125"/>
      <c r="AC432" s="125"/>
      <c r="AD432" s="125"/>
      <c r="AE432" s="125"/>
      <c r="AF432" s="125"/>
      <c r="AG432" s="125" t="s">
        <v>1619</v>
      </c>
      <c r="AH432" s="125">
        <v>0</v>
      </c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</row>
    <row r="433" spans="1:60" outlineLevel="3" x14ac:dyDescent="0.2">
      <c r="A433" s="132"/>
      <c r="B433" s="133"/>
      <c r="C433" s="170" t="s">
        <v>2071</v>
      </c>
      <c r="D433" s="168"/>
      <c r="E433" s="169">
        <v>1</v>
      </c>
      <c r="F433" s="135"/>
      <c r="G433" s="135"/>
      <c r="H433" s="135"/>
      <c r="I433" s="135"/>
      <c r="J433" s="135"/>
      <c r="K433" s="135"/>
      <c r="L433" s="135"/>
      <c r="M433" s="135"/>
      <c r="N433" s="134"/>
      <c r="O433" s="134"/>
      <c r="P433" s="134"/>
      <c r="Q433" s="134"/>
      <c r="R433" s="135"/>
      <c r="S433" s="135"/>
      <c r="T433" s="135"/>
      <c r="U433" s="135"/>
      <c r="V433" s="135"/>
      <c r="W433" s="135"/>
      <c r="X433" s="135"/>
      <c r="Y433" s="135"/>
      <c r="Z433" s="125"/>
      <c r="AA433" s="125"/>
      <c r="AB433" s="125"/>
      <c r="AC433" s="125"/>
      <c r="AD433" s="125"/>
      <c r="AE433" s="125"/>
      <c r="AF433" s="125"/>
      <c r="AG433" s="125" t="s">
        <v>1619</v>
      </c>
      <c r="AH433" s="125">
        <v>0</v>
      </c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</row>
    <row r="434" spans="1:60" outlineLevel="1" x14ac:dyDescent="0.2">
      <c r="A434" s="147">
        <v>102</v>
      </c>
      <c r="B434" s="148" t="s">
        <v>2072</v>
      </c>
      <c r="C434" s="163" t="s">
        <v>2073</v>
      </c>
      <c r="D434" s="149" t="s">
        <v>1672</v>
      </c>
      <c r="E434" s="150">
        <v>2</v>
      </c>
      <c r="F434" s="151"/>
      <c r="G434" s="152">
        <f>ROUND(E434*F434,2)</f>
        <v>0</v>
      </c>
      <c r="H434" s="151">
        <v>0</v>
      </c>
      <c r="I434" s="152">
        <f>ROUND(E434*H434,2)</f>
        <v>0</v>
      </c>
      <c r="J434" s="151">
        <v>216.5</v>
      </c>
      <c r="K434" s="152">
        <f>ROUND(E434*J434,2)</f>
        <v>433</v>
      </c>
      <c r="L434" s="152">
        <v>21</v>
      </c>
      <c r="M434" s="152">
        <f>G434*(1+L434/100)</f>
        <v>0</v>
      </c>
      <c r="N434" s="150">
        <v>0</v>
      </c>
      <c r="O434" s="150">
        <f>ROUND(E434*N434,2)</f>
        <v>0</v>
      </c>
      <c r="P434" s="150">
        <v>0</v>
      </c>
      <c r="Q434" s="150">
        <f>ROUND(E434*P434,2)</f>
        <v>0</v>
      </c>
      <c r="R434" s="152"/>
      <c r="S434" s="152" t="s">
        <v>1617</v>
      </c>
      <c r="T434" s="153" t="s">
        <v>1617</v>
      </c>
      <c r="U434" s="135">
        <v>0</v>
      </c>
      <c r="V434" s="135">
        <f>ROUND(E434*U434,2)</f>
        <v>0</v>
      </c>
      <c r="W434" s="135"/>
      <c r="X434" s="135" t="s">
        <v>1458</v>
      </c>
      <c r="Y434" s="135" t="s">
        <v>1459</v>
      </c>
      <c r="Z434" s="125"/>
      <c r="AA434" s="125"/>
      <c r="AB434" s="125"/>
      <c r="AC434" s="125"/>
      <c r="AD434" s="125"/>
      <c r="AE434" s="125"/>
      <c r="AF434" s="125"/>
      <c r="AG434" s="125" t="s">
        <v>1460</v>
      </c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</row>
    <row r="435" spans="1:60" outlineLevel="2" x14ac:dyDescent="0.2">
      <c r="A435" s="132"/>
      <c r="B435" s="133"/>
      <c r="C435" s="170" t="s">
        <v>2074</v>
      </c>
      <c r="D435" s="168"/>
      <c r="E435" s="169">
        <v>2</v>
      </c>
      <c r="F435" s="135"/>
      <c r="G435" s="135"/>
      <c r="H435" s="135"/>
      <c r="I435" s="135"/>
      <c r="J435" s="135"/>
      <c r="K435" s="135"/>
      <c r="L435" s="135"/>
      <c r="M435" s="135"/>
      <c r="N435" s="134"/>
      <c r="O435" s="134"/>
      <c r="P435" s="134"/>
      <c r="Q435" s="134"/>
      <c r="R435" s="135"/>
      <c r="S435" s="135"/>
      <c r="T435" s="135"/>
      <c r="U435" s="135"/>
      <c r="V435" s="135"/>
      <c r="W435" s="135"/>
      <c r="X435" s="135"/>
      <c r="Y435" s="135"/>
      <c r="Z435" s="125"/>
      <c r="AA435" s="125"/>
      <c r="AB435" s="125"/>
      <c r="AC435" s="125"/>
      <c r="AD435" s="125"/>
      <c r="AE435" s="125"/>
      <c r="AF435" s="125"/>
      <c r="AG435" s="125" t="s">
        <v>1619</v>
      </c>
      <c r="AH435" s="125">
        <v>0</v>
      </c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</row>
    <row r="436" spans="1:60" outlineLevel="1" x14ac:dyDescent="0.2">
      <c r="A436" s="147">
        <v>103</v>
      </c>
      <c r="B436" s="148" t="s">
        <v>2075</v>
      </c>
      <c r="C436" s="163" t="s">
        <v>2076</v>
      </c>
      <c r="D436" s="149" t="s">
        <v>1672</v>
      </c>
      <c r="E436" s="150">
        <v>32</v>
      </c>
      <c r="F436" s="151"/>
      <c r="G436" s="152">
        <f>ROUND(E436*F436,2)</f>
        <v>0</v>
      </c>
      <c r="H436" s="151">
        <v>295.25</v>
      </c>
      <c r="I436" s="152">
        <f>ROUND(E436*H436,2)</f>
        <v>9448</v>
      </c>
      <c r="J436" s="151">
        <v>138.25</v>
      </c>
      <c r="K436" s="152">
        <f>ROUND(E436*J436,2)</f>
        <v>4424</v>
      </c>
      <c r="L436" s="152">
        <v>21</v>
      </c>
      <c r="M436" s="152">
        <f>G436*(1+L436/100)</f>
        <v>0</v>
      </c>
      <c r="N436" s="150">
        <v>0</v>
      </c>
      <c r="O436" s="150">
        <f>ROUND(E436*N436,2)</f>
        <v>0</v>
      </c>
      <c r="P436" s="150">
        <v>0</v>
      </c>
      <c r="Q436" s="150">
        <f>ROUND(E436*P436,2)</f>
        <v>0</v>
      </c>
      <c r="R436" s="152"/>
      <c r="S436" s="152" t="s">
        <v>1617</v>
      </c>
      <c r="T436" s="153" t="s">
        <v>1617</v>
      </c>
      <c r="U436" s="135">
        <v>0</v>
      </c>
      <c r="V436" s="135">
        <f>ROUND(E436*U436,2)</f>
        <v>0</v>
      </c>
      <c r="W436" s="135"/>
      <c r="X436" s="135" t="s">
        <v>1458</v>
      </c>
      <c r="Y436" s="135" t="s">
        <v>1459</v>
      </c>
      <c r="Z436" s="125"/>
      <c r="AA436" s="125"/>
      <c r="AB436" s="125"/>
      <c r="AC436" s="125"/>
      <c r="AD436" s="125"/>
      <c r="AE436" s="125"/>
      <c r="AF436" s="125"/>
      <c r="AG436" s="125" t="s">
        <v>1460</v>
      </c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</row>
    <row r="437" spans="1:60" ht="33.75" outlineLevel="2" x14ac:dyDescent="0.2">
      <c r="A437" s="132"/>
      <c r="B437" s="133"/>
      <c r="C437" s="269" t="s">
        <v>2077</v>
      </c>
      <c r="D437" s="270"/>
      <c r="E437" s="270"/>
      <c r="F437" s="270"/>
      <c r="G437" s="270"/>
      <c r="H437" s="135"/>
      <c r="I437" s="135"/>
      <c r="J437" s="135"/>
      <c r="K437" s="135"/>
      <c r="L437" s="135"/>
      <c r="M437" s="135"/>
      <c r="N437" s="134"/>
      <c r="O437" s="134"/>
      <c r="P437" s="134"/>
      <c r="Q437" s="134"/>
      <c r="R437" s="135"/>
      <c r="S437" s="135"/>
      <c r="T437" s="135"/>
      <c r="U437" s="135"/>
      <c r="V437" s="135"/>
      <c r="W437" s="135"/>
      <c r="X437" s="135"/>
      <c r="Y437" s="135"/>
      <c r="Z437" s="125"/>
      <c r="AA437" s="125"/>
      <c r="AB437" s="125"/>
      <c r="AC437" s="125"/>
      <c r="AD437" s="125"/>
      <c r="AE437" s="125"/>
      <c r="AF437" s="125"/>
      <c r="AG437" s="125" t="s">
        <v>1462</v>
      </c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54" t="str">
        <f>C437</f>
        <v>V položce je zakalkulováno vyvrtání a vyčištění otvoru požadovaného průměru a hloubky, zasunutí ampule s chemickou kotvou do otvoru a zavrtání svorníku s hrotem, maticí a podložkou pozink. CH - M20 x 260/70 GV.</v>
      </c>
      <c r="BB437" s="125"/>
      <c r="BC437" s="125"/>
      <c r="BD437" s="125"/>
      <c r="BE437" s="125"/>
      <c r="BF437" s="125"/>
      <c r="BG437" s="125"/>
      <c r="BH437" s="125"/>
    </row>
    <row r="438" spans="1:60" outlineLevel="2" x14ac:dyDescent="0.2">
      <c r="A438" s="132"/>
      <c r="B438" s="133"/>
      <c r="C438" s="170" t="s">
        <v>2078</v>
      </c>
      <c r="D438" s="168"/>
      <c r="E438" s="169">
        <v>32</v>
      </c>
      <c r="F438" s="135"/>
      <c r="G438" s="135"/>
      <c r="H438" s="135"/>
      <c r="I438" s="135"/>
      <c r="J438" s="135"/>
      <c r="K438" s="135"/>
      <c r="L438" s="135"/>
      <c r="M438" s="135"/>
      <c r="N438" s="134"/>
      <c r="O438" s="134"/>
      <c r="P438" s="134"/>
      <c r="Q438" s="134"/>
      <c r="R438" s="135"/>
      <c r="S438" s="135"/>
      <c r="T438" s="135"/>
      <c r="U438" s="135"/>
      <c r="V438" s="135"/>
      <c r="W438" s="135"/>
      <c r="X438" s="135"/>
      <c r="Y438" s="135"/>
      <c r="Z438" s="125"/>
      <c r="AA438" s="125"/>
      <c r="AB438" s="125"/>
      <c r="AC438" s="125"/>
      <c r="AD438" s="125"/>
      <c r="AE438" s="125"/>
      <c r="AF438" s="125"/>
      <c r="AG438" s="125" t="s">
        <v>1619</v>
      </c>
      <c r="AH438" s="125">
        <v>0</v>
      </c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</row>
    <row r="439" spans="1:60" outlineLevel="1" x14ac:dyDescent="0.2">
      <c r="A439" s="147">
        <v>104</v>
      </c>
      <c r="B439" s="148" t="s">
        <v>2079</v>
      </c>
      <c r="C439" s="163" t="s">
        <v>2080</v>
      </c>
      <c r="D439" s="149" t="s">
        <v>1716</v>
      </c>
      <c r="E439" s="150">
        <v>2.8</v>
      </c>
      <c r="F439" s="151"/>
      <c r="G439" s="152">
        <f>ROUND(E439*F439,2)</f>
        <v>0</v>
      </c>
      <c r="H439" s="151">
        <v>278.45</v>
      </c>
      <c r="I439" s="152">
        <f>ROUND(E439*H439,2)</f>
        <v>779.66</v>
      </c>
      <c r="J439" s="151">
        <v>242.55</v>
      </c>
      <c r="K439" s="152">
        <f>ROUND(E439*J439,2)</f>
        <v>679.14</v>
      </c>
      <c r="L439" s="152">
        <v>21</v>
      </c>
      <c r="M439" s="152">
        <f>G439*(1+L439/100)</f>
        <v>0</v>
      </c>
      <c r="N439" s="150">
        <v>5.9199999999999999E-3</v>
      </c>
      <c r="O439" s="150">
        <f>ROUND(E439*N439,2)</f>
        <v>0.02</v>
      </c>
      <c r="P439" s="150">
        <v>0</v>
      </c>
      <c r="Q439" s="150">
        <f>ROUND(E439*P439,2)</f>
        <v>0</v>
      </c>
      <c r="R439" s="152"/>
      <c r="S439" s="152" t="s">
        <v>1617</v>
      </c>
      <c r="T439" s="153" t="s">
        <v>1617</v>
      </c>
      <c r="U439" s="135">
        <v>0</v>
      </c>
      <c r="V439" s="135">
        <f>ROUND(E439*U439,2)</f>
        <v>0</v>
      </c>
      <c r="W439" s="135"/>
      <c r="X439" s="135" t="s">
        <v>1458</v>
      </c>
      <c r="Y439" s="135" t="s">
        <v>1459</v>
      </c>
      <c r="Z439" s="125"/>
      <c r="AA439" s="125"/>
      <c r="AB439" s="125"/>
      <c r="AC439" s="125"/>
      <c r="AD439" s="125"/>
      <c r="AE439" s="125"/>
      <c r="AF439" s="125"/>
      <c r="AG439" s="125" t="s">
        <v>1460</v>
      </c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</row>
    <row r="440" spans="1:60" ht="22.5" outlineLevel="2" x14ac:dyDescent="0.2">
      <c r="A440" s="132"/>
      <c r="B440" s="133"/>
      <c r="C440" s="269" t="s">
        <v>2081</v>
      </c>
      <c r="D440" s="270"/>
      <c r="E440" s="270"/>
      <c r="F440" s="270"/>
      <c r="G440" s="270"/>
      <c r="H440" s="135"/>
      <c r="I440" s="135"/>
      <c r="J440" s="135"/>
      <c r="K440" s="135"/>
      <c r="L440" s="135"/>
      <c r="M440" s="135"/>
      <c r="N440" s="134"/>
      <c r="O440" s="134"/>
      <c r="P440" s="134"/>
      <c r="Q440" s="134"/>
      <c r="R440" s="135"/>
      <c r="S440" s="135"/>
      <c r="T440" s="135"/>
      <c r="U440" s="135"/>
      <c r="V440" s="135"/>
      <c r="W440" s="135"/>
      <c r="X440" s="135"/>
      <c r="Y440" s="135"/>
      <c r="Z440" s="125"/>
      <c r="AA440" s="125"/>
      <c r="AB440" s="125"/>
      <c r="AC440" s="125"/>
      <c r="AD440" s="125"/>
      <c r="AE440" s="125"/>
      <c r="AF440" s="125"/>
      <c r="AG440" s="125" t="s">
        <v>1462</v>
      </c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54" t="str">
        <f>C440</f>
        <v>Opláštění vodorovných konstrukcí sádrokartonovými deskami dvoustranné do 200x200mm, 1x opláštění, desky standard RB (A) tl. 12,5mm.</v>
      </c>
      <c r="BB440" s="125"/>
      <c r="BC440" s="125"/>
      <c r="BD440" s="125"/>
      <c r="BE440" s="125"/>
      <c r="BF440" s="125"/>
      <c r="BG440" s="125"/>
      <c r="BH440" s="125"/>
    </row>
    <row r="441" spans="1:60" outlineLevel="2" x14ac:dyDescent="0.2">
      <c r="A441" s="132"/>
      <c r="B441" s="133"/>
      <c r="C441" s="170" t="s">
        <v>2082</v>
      </c>
      <c r="D441" s="168"/>
      <c r="E441" s="169">
        <v>2.8</v>
      </c>
      <c r="F441" s="135"/>
      <c r="G441" s="135"/>
      <c r="H441" s="135"/>
      <c r="I441" s="135"/>
      <c r="J441" s="135"/>
      <c r="K441" s="135"/>
      <c r="L441" s="135"/>
      <c r="M441" s="135"/>
      <c r="N441" s="134"/>
      <c r="O441" s="134"/>
      <c r="P441" s="134"/>
      <c r="Q441" s="134"/>
      <c r="R441" s="135"/>
      <c r="S441" s="135"/>
      <c r="T441" s="135"/>
      <c r="U441" s="135"/>
      <c r="V441" s="135"/>
      <c r="W441" s="135"/>
      <c r="X441" s="135"/>
      <c r="Y441" s="135"/>
      <c r="Z441" s="125"/>
      <c r="AA441" s="125"/>
      <c r="AB441" s="125"/>
      <c r="AC441" s="125"/>
      <c r="AD441" s="125"/>
      <c r="AE441" s="125"/>
      <c r="AF441" s="125"/>
      <c r="AG441" s="125" t="s">
        <v>1619</v>
      </c>
      <c r="AH441" s="125">
        <v>0</v>
      </c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</row>
    <row r="442" spans="1:60" ht="22.5" outlineLevel="1" x14ac:dyDescent="0.2">
      <c r="A442" s="147">
        <v>105</v>
      </c>
      <c r="B442" s="148" t="s">
        <v>2083</v>
      </c>
      <c r="C442" s="163" t="s">
        <v>2084</v>
      </c>
      <c r="D442" s="149" t="s">
        <v>1716</v>
      </c>
      <c r="E442" s="150">
        <v>12.85</v>
      </c>
      <c r="F442" s="151"/>
      <c r="G442" s="152">
        <f>ROUND(E442*F442,2)</f>
        <v>0</v>
      </c>
      <c r="H442" s="151">
        <v>0</v>
      </c>
      <c r="I442" s="152">
        <f>ROUND(E442*H442,2)</f>
        <v>0</v>
      </c>
      <c r="J442" s="151">
        <v>2650</v>
      </c>
      <c r="K442" s="152">
        <f>ROUND(E442*J442,2)</f>
        <v>34052.5</v>
      </c>
      <c r="L442" s="152">
        <v>21</v>
      </c>
      <c r="M442" s="152">
        <f>G442*(1+L442/100)</f>
        <v>0</v>
      </c>
      <c r="N442" s="150">
        <v>0</v>
      </c>
      <c r="O442" s="150">
        <f>ROUND(E442*N442,2)</f>
        <v>0</v>
      </c>
      <c r="P442" s="150">
        <v>0</v>
      </c>
      <c r="Q442" s="150">
        <f>ROUND(E442*P442,2)</f>
        <v>0</v>
      </c>
      <c r="R442" s="152"/>
      <c r="S442" s="152" t="s">
        <v>1456</v>
      </c>
      <c r="T442" s="153" t="s">
        <v>1457</v>
      </c>
      <c r="U442" s="135">
        <v>0</v>
      </c>
      <c r="V442" s="135">
        <f>ROUND(E442*U442,2)</f>
        <v>0</v>
      </c>
      <c r="W442" s="135"/>
      <c r="X442" s="135" t="s">
        <v>1458</v>
      </c>
      <c r="Y442" s="135" t="s">
        <v>1459</v>
      </c>
      <c r="Z442" s="125"/>
      <c r="AA442" s="125"/>
      <c r="AB442" s="125"/>
      <c r="AC442" s="125"/>
      <c r="AD442" s="125"/>
      <c r="AE442" s="125"/>
      <c r="AF442" s="125"/>
      <c r="AG442" s="125" t="s">
        <v>1460</v>
      </c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</row>
    <row r="443" spans="1:60" outlineLevel="2" x14ac:dyDescent="0.2">
      <c r="A443" s="132"/>
      <c r="B443" s="133"/>
      <c r="C443" s="170" t="s">
        <v>2085</v>
      </c>
      <c r="D443" s="168"/>
      <c r="E443" s="169">
        <v>12.85</v>
      </c>
      <c r="F443" s="135"/>
      <c r="G443" s="135"/>
      <c r="H443" s="135"/>
      <c r="I443" s="135"/>
      <c r="J443" s="135"/>
      <c r="K443" s="135"/>
      <c r="L443" s="135"/>
      <c r="M443" s="135"/>
      <c r="N443" s="134"/>
      <c r="O443" s="134"/>
      <c r="P443" s="134"/>
      <c r="Q443" s="134"/>
      <c r="R443" s="135"/>
      <c r="S443" s="135"/>
      <c r="T443" s="135"/>
      <c r="U443" s="135"/>
      <c r="V443" s="135"/>
      <c r="W443" s="135"/>
      <c r="X443" s="135"/>
      <c r="Y443" s="135"/>
      <c r="Z443" s="125"/>
      <c r="AA443" s="125"/>
      <c r="AB443" s="125"/>
      <c r="AC443" s="125"/>
      <c r="AD443" s="125"/>
      <c r="AE443" s="125"/>
      <c r="AF443" s="125"/>
      <c r="AG443" s="125" t="s">
        <v>1619</v>
      </c>
      <c r="AH443" s="125">
        <v>0</v>
      </c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</row>
    <row r="444" spans="1:60" outlineLevel="1" x14ac:dyDescent="0.2">
      <c r="A444" s="147">
        <v>106</v>
      </c>
      <c r="B444" s="148" t="s">
        <v>2086</v>
      </c>
      <c r="C444" s="163" t="s">
        <v>2087</v>
      </c>
      <c r="D444" s="149" t="s">
        <v>1672</v>
      </c>
      <c r="E444" s="150">
        <v>1</v>
      </c>
      <c r="F444" s="151"/>
      <c r="G444" s="152">
        <f>ROUND(E444*F444,2)</f>
        <v>0</v>
      </c>
      <c r="H444" s="151">
        <v>1089</v>
      </c>
      <c r="I444" s="152">
        <f>ROUND(E444*H444,2)</f>
        <v>1089</v>
      </c>
      <c r="J444" s="151">
        <v>0</v>
      </c>
      <c r="K444" s="152">
        <f>ROUND(E444*J444,2)</f>
        <v>0</v>
      </c>
      <c r="L444" s="152">
        <v>21</v>
      </c>
      <c r="M444" s="152">
        <f>G444*(1+L444/100)</f>
        <v>0</v>
      </c>
      <c r="N444" s="150">
        <v>1.55E-2</v>
      </c>
      <c r="O444" s="150">
        <f>ROUND(E444*N444,2)</f>
        <v>0.02</v>
      </c>
      <c r="P444" s="150">
        <v>0</v>
      </c>
      <c r="Q444" s="150">
        <f>ROUND(E444*P444,2)</f>
        <v>0</v>
      </c>
      <c r="R444" s="152" t="s">
        <v>1657</v>
      </c>
      <c r="S444" s="152" t="s">
        <v>1617</v>
      </c>
      <c r="T444" s="153" t="s">
        <v>1617</v>
      </c>
      <c r="U444" s="135">
        <v>0</v>
      </c>
      <c r="V444" s="135">
        <f>ROUND(E444*U444,2)</f>
        <v>0</v>
      </c>
      <c r="W444" s="135"/>
      <c r="X444" s="135" t="s">
        <v>1541</v>
      </c>
      <c r="Y444" s="135" t="s">
        <v>1459</v>
      </c>
      <c r="Z444" s="125"/>
      <c r="AA444" s="125"/>
      <c r="AB444" s="125"/>
      <c r="AC444" s="125"/>
      <c r="AD444" s="125"/>
      <c r="AE444" s="125"/>
      <c r="AF444" s="125"/>
      <c r="AG444" s="125" t="s">
        <v>1542</v>
      </c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</row>
    <row r="445" spans="1:60" outlineLevel="2" x14ac:dyDescent="0.2">
      <c r="A445" s="132"/>
      <c r="B445" s="133"/>
      <c r="C445" s="269" t="s">
        <v>2088</v>
      </c>
      <c r="D445" s="270"/>
      <c r="E445" s="270"/>
      <c r="F445" s="270"/>
      <c r="G445" s="270"/>
      <c r="H445" s="135"/>
      <c r="I445" s="135"/>
      <c r="J445" s="135"/>
      <c r="K445" s="135"/>
      <c r="L445" s="135"/>
      <c r="M445" s="135"/>
      <c r="N445" s="134"/>
      <c r="O445" s="134"/>
      <c r="P445" s="134"/>
      <c r="Q445" s="134"/>
      <c r="R445" s="135"/>
      <c r="S445" s="135"/>
      <c r="T445" s="135"/>
      <c r="U445" s="135"/>
      <c r="V445" s="135"/>
      <c r="W445" s="135"/>
      <c r="X445" s="135"/>
      <c r="Y445" s="135"/>
      <c r="Z445" s="125"/>
      <c r="AA445" s="125"/>
      <c r="AB445" s="125"/>
      <c r="AC445" s="125"/>
      <c r="AD445" s="125"/>
      <c r="AE445" s="125"/>
      <c r="AF445" s="125"/>
      <c r="AG445" s="125" t="s">
        <v>1462</v>
      </c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</row>
    <row r="446" spans="1:60" outlineLevel="3" x14ac:dyDescent="0.2">
      <c r="A446" s="132"/>
      <c r="B446" s="133"/>
      <c r="C446" s="271" t="s">
        <v>2089</v>
      </c>
      <c r="D446" s="272"/>
      <c r="E446" s="272"/>
      <c r="F446" s="272"/>
      <c r="G446" s="272"/>
      <c r="H446" s="135"/>
      <c r="I446" s="135"/>
      <c r="J446" s="135"/>
      <c r="K446" s="135"/>
      <c r="L446" s="135"/>
      <c r="M446" s="135"/>
      <c r="N446" s="134"/>
      <c r="O446" s="134"/>
      <c r="P446" s="134"/>
      <c r="Q446" s="134"/>
      <c r="R446" s="135"/>
      <c r="S446" s="135"/>
      <c r="T446" s="135"/>
      <c r="U446" s="135"/>
      <c r="V446" s="135"/>
      <c r="W446" s="135"/>
      <c r="X446" s="135"/>
      <c r="Y446" s="135"/>
      <c r="Z446" s="125"/>
      <c r="AA446" s="125"/>
      <c r="AB446" s="125"/>
      <c r="AC446" s="125"/>
      <c r="AD446" s="125"/>
      <c r="AE446" s="125"/>
      <c r="AF446" s="125"/>
      <c r="AG446" s="125" t="s">
        <v>1462</v>
      </c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</row>
    <row r="447" spans="1:60" outlineLevel="3" x14ac:dyDescent="0.2">
      <c r="A447" s="132"/>
      <c r="B447" s="133"/>
      <c r="C447" s="271" t="s">
        <v>2090</v>
      </c>
      <c r="D447" s="272"/>
      <c r="E447" s="272"/>
      <c r="F447" s="272"/>
      <c r="G447" s="272"/>
      <c r="H447" s="135"/>
      <c r="I447" s="135"/>
      <c r="J447" s="135"/>
      <c r="K447" s="135"/>
      <c r="L447" s="135"/>
      <c r="M447" s="135"/>
      <c r="N447" s="134"/>
      <c r="O447" s="134"/>
      <c r="P447" s="134"/>
      <c r="Q447" s="134"/>
      <c r="R447" s="135"/>
      <c r="S447" s="135"/>
      <c r="T447" s="135"/>
      <c r="U447" s="135"/>
      <c r="V447" s="135"/>
      <c r="W447" s="135"/>
      <c r="X447" s="135"/>
      <c r="Y447" s="135"/>
      <c r="Z447" s="125"/>
      <c r="AA447" s="125"/>
      <c r="AB447" s="125"/>
      <c r="AC447" s="125"/>
      <c r="AD447" s="125"/>
      <c r="AE447" s="125"/>
      <c r="AF447" s="125"/>
      <c r="AG447" s="125" t="s">
        <v>1462</v>
      </c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</row>
    <row r="448" spans="1:60" outlineLevel="2" x14ac:dyDescent="0.2">
      <c r="A448" s="132"/>
      <c r="B448" s="133"/>
      <c r="C448" s="170" t="s">
        <v>2069</v>
      </c>
      <c r="D448" s="168"/>
      <c r="E448" s="169"/>
      <c r="F448" s="135"/>
      <c r="G448" s="135"/>
      <c r="H448" s="135"/>
      <c r="I448" s="135"/>
      <c r="J448" s="135"/>
      <c r="K448" s="135"/>
      <c r="L448" s="135"/>
      <c r="M448" s="135"/>
      <c r="N448" s="134"/>
      <c r="O448" s="134"/>
      <c r="P448" s="134"/>
      <c r="Q448" s="134"/>
      <c r="R448" s="135"/>
      <c r="S448" s="135"/>
      <c r="T448" s="135"/>
      <c r="U448" s="135"/>
      <c r="V448" s="135"/>
      <c r="W448" s="135"/>
      <c r="X448" s="135"/>
      <c r="Y448" s="135"/>
      <c r="Z448" s="125"/>
      <c r="AA448" s="125"/>
      <c r="AB448" s="125"/>
      <c r="AC448" s="125"/>
      <c r="AD448" s="125"/>
      <c r="AE448" s="125"/>
      <c r="AF448" s="125"/>
      <c r="AG448" s="125" t="s">
        <v>1619</v>
      </c>
      <c r="AH448" s="125">
        <v>0</v>
      </c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</row>
    <row r="449" spans="1:60" outlineLevel="3" x14ac:dyDescent="0.2">
      <c r="A449" s="132"/>
      <c r="B449" s="133"/>
      <c r="C449" s="170" t="s">
        <v>2070</v>
      </c>
      <c r="D449" s="168"/>
      <c r="E449" s="169">
        <v>1</v>
      </c>
      <c r="F449" s="135"/>
      <c r="G449" s="135"/>
      <c r="H449" s="135"/>
      <c r="I449" s="135"/>
      <c r="J449" s="135"/>
      <c r="K449" s="135"/>
      <c r="L449" s="135"/>
      <c r="M449" s="135"/>
      <c r="N449" s="134"/>
      <c r="O449" s="134"/>
      <c r="P449" s="134"/>
      <c r="Q449" s="134"/>
      <c r="R449" s="135"/>
      <c r="S449" s="135"/>
      <c r="T449" s="135"/>
      <c r="U449" s="135"/>
      <c r="V449" s="135"/>
      <c r="W449" s="135"/>
      <c r="X449" s="135"/>
      <c r="Y449" s="135"/>
      <c r="Z449" s="125"/>
      <c r="AA449" s="125"/>
      <c r="AB449" s="125"/>
      <c r="AC449" s="125"/>
      <c r="AD449" s="125"/>
      <c r="AE449" s="125"/>
      <c r="AF449" s="125"/>
      <c r="AG449" s="125" t="s">
        <v>1619</v>
      </c>
      <c r="AH449" s="125">
        <v>0</v>
      </c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</row>
    <row r="450" spans="1:60" outlineLevel="1" x14ac:dyDescent="0.2">
      <c r="A450" s="147">
        <v>107</v>
      </c>
      <c r="B450" s="148" t="s">
        <v>2091</v>
      </c>
      <c r="C450" s="163" t="s">
        <v>2092</v>
      </c>
      <c r="D450" s="149" t="s">
        <v>1672</v>
      </c>
      <c r="E450" s="150">
        <v>1</v>
      </c>
      <c r="F450" s="151"/>
      <c r="G450" s="152">
        <f>ROUND(E450*F450,2)</f>
        <v>0</v>
      </c>
      <c r="H450" s="151">
        <v>1863</v>
      </c>
      <c r="I450" s="152">
        <f>ROUND(E450*H450,2)</f>
        <v>1863</v>
      </c>
      <c r="J450" s="151">
        <v>0</v>
      </c>
      <c r="K450" s="152">
        <f>ROUND(E450*J450,2)</f>
        <v>0</v>
      </c>
      <c r="L450" s="152">
        <v>21</v>
      </c>
      <c r="M450" s="152">
        <f>G450*(1+L450/100)</f>
        <v>0</v>
      </c>
      <c r="N450" s="150">
        <v>2.1000000000000001E-2</v>
      </c>
      <c r="O450" s="150">
        <f>ROUND(E450*N450,2)</f>
        <v>0.02</v>
      </c>
      <c r="P450" s="150">
        <v>0</v>
      </c>
      <c r="Q450" s="150">
        <f>ROUND(E450*P450,2)</f>
        <v>0</v>
      </c>
      <c r="R450" s="152" t="s">
        <v>1657</v>
      </c>
      <c r="S450" s="152" t="s">
        <v>1617</v>
      </c>
      <c r="T450" s="153" t="s">
        <v>1617</v>
      </c>
      <c r="U450" s="135">
        <v>0</v>
      </c>
      <c r="V450" s="135">
        <f>ROUND(E450*U450,2)</f>
        <v>0</v>
      </c>
      <c r="W450" s="135"/>
      <c r="X450" s="135" t="s">
        <v>1541</v>
      </c>
      <c r="Y450" s="135" t="s">
        <v>1459</v>
      </c>
      <c r="Z450" s="125"/>
      <c r="AA450" s="125"/>
      <c r="AB450" s="125"/>
      <c r="AC450" s="125"/>
      <c r="AD450" s="125"/>
      <c r="AE450" s="125"/>
      <c r="AF450" s="125"/>
      <c r="AG450" s="125" t="s">
        <v>1542</v>
      </c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</row>
    <row r="451" spans="1:60" outlineLevel="2" x14ac:dyDescent="0.2">
      <c r="A451" s="132"/>
      <c r="B451" s="133"/>
      <c r="C451" s="269" t="s">
        <v>2090</v>
      </c>
      <c r="D451" s="270"/>
      <c r="E451" s="270"/>
      <c r="F451" s="270"/>
      <c r="G451" s="270"/>
      <c r="H451" s="135"/>
      <c r="I451" s="135"/>
      <c r="J451" s="135"/>
      <c r="K451" s="135"/>
      <c r="L451" s="135"/>
      <c r="M451" s="135"/>
      <c r="N451" s="134"/>
      <c r="O451" s="134"/>
      <c r="P451" s="134"/>
      <c r="Q451" s="134"/>
      <c r="R451" s="135"/>
      <c r="S451" s="135"/>
      <c r="T451" s="135"/>
      <c r="U451" s="135"/>
      <c r="V451" s="135"/>
      <c r="W451" s="135"/>
      <c r="X451" s="135"/>
      <c r="Y451" s="135"/>
      <c r="Z451" s="125"/>
      <c r="AA451" s="125"/>
      <c r="AB451" s="125"/>
      <c r="AC451" s="125"/>
      <c r="AD451" s="125"/>
      <c r="AE451" s="125"/>
      <c r="AF451" s="125"/>
      <c r="AG451" s="125" t="s">
        <v>1462</v>
      </c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</row>
    <row r="452" spans="1:60" outlineLevel="2" x14ac:dyDescent="0.2">
      <c r="A452" s="132"/>
      <c r="B452" s="133"/>
      <c r="C452" s="170" t="s">
        <v>2069</v>
      </c>
      <c r="D452" s="168"/>
      <c r="E452" s="169"/>
      <c r="F452" s="135"/>
      <c r="G452" s="135"/>
      <c r="H452" s="135"/>
      <c r="I452" s="135"/>
      <c r="J452" s="135"/>
      <c r="K452" s="135"/>
      <c r="L452" s="135"/>
      <c r="M452" s="135"/>
      <c r="N452" s="134"/>
      <c r="O452" s="134"/>
      <c r="P452" s="134"/>
      <c r="Q452" s="134"/>
      <c r="R452" s="135"/>
      <c r="S452" s="135"/>
      <c r="T452" s="135"/>
      <c r="U452" s="135"/>
      <c r="V452" s="135"/>
      <c r="W452" s="135"/>
      <c r="X452" s="135"/>
      <c r="Y452" s="135"/>
      <c r="Z452" s="125"/>
      <c r="AA452" s="125"/>
      <c r="AB452" s="125"/>
      <c r="AC452" s="125"/>
      <c r="AD452" s="125"/>
      <c r="AE452" s="125"/>
      <c r="AF452" s="125"/>
      <c r="AG452" s="125" t="s">
        <v>1619</v>
      </c>
      <c r="AH452" s="125">
        <v>0</v>
      </c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</row>
    <row r="453" spans="1:60" outlineLevel="3" x14ac:dyDescent="0.2">
      <c r="A453" s="132"/>
      <c r="B453" s="133"/>
      <c r="C453" s="170" t="s">
        <v>2071</v>
      </c>
      <c r="D453" s="168"/>
      <c r="E453" s="169">
        <v>1</v>
      </c>
      <c r="F453" s="135"/>
      <c r="G453" s="135"/>
      <c r="H453" s="135"/>
      <c r="I453" s="135"/>
      <c r="J453" s="135"/>
      <c r="K453" s="135"/>
      <c r="L453" s="135"/>
      <c r="M453" s="135"/>
      <c r="N453" s="134"/>
      <c r="O453" s="134"/>
      <c r="P453" s="134"/>
      <c r="Q453" s="134"/>
      <c r="R453" s="135"/>
      <c r="S453" s="135"/>
      <c r="T453" s="135"/>
      <c r="U453" s="135"/>
      <c r="V453" s="135"/>
      <c r="W453" s="135"/>
      <c r="X453" s="135"/>
      <c r="Y453" s="135"/>
      <c r="Z453" s="125"/>
      <c r="AA453" s="125"/>
      <c r="AB453" s="125"/>
      <c r="AC453" s="125"/>
      <c r="AD453" s="125"/>
      <c r="AE453" s="125"/>
      <c r="AF453" s="125"/>
      <c r="AG453" s="125" t="s">
        <v>1619</v>
      </c>
      <c r="AH453" s="125">
        <v>0</v>
      </c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</row>
    <row r="454" spans="1:60" x14ac:dyDescent="0.2">
      <c r="A454" s="140" t="s">
        <v>1451</v>
      </c>
      <c r="B454" s="141" t="s">
        <v>1325</v>
      </c>
      <c r="C454" s="162" t="s">
        <v>1326</v>
      </c>
      <c r="D454" s="142"/>
      <c r="E454" s="143"/>
      <c r="F454" s="144"/>
      <c r="G454" s="144">
        <f>SUMIF(AG455:AG460,"&lt;&gt;NOR",G455:G460)</f>
        <v>0</v>
      </c>
      <c r="H454" s="144"/>
      <c r="I454" s="144">
        <f>SUM(I455:I460)</f>
        <v>0</v>
      </c>
      <c r="J454" s="144"/>
      <c r="K454" s="144">
        <f>SUM(K455:K460)</f>
        <v>19983.510000000002</v>
      </c>
      <c r="L454" s="144"/>
      <c r="M454" s="144">
        <f>SUM(M455:M460)</f>
        <v>0</v>
      </c>
      <c r="N454" s="143"/>
      <c r="O454" s="143">
        <f>SUM(O455:O460)</f>
        <v>0</v>
      </c>
      <c r="P454" s="143"/>
      <c r="Q454" s="143">
        <f>SUM(Q455:Q460)</f>
        <v>4.0600000000000005</v>
      </c>
      <c r="R454" s="144"/>
      <c r="S454" s="144"/>
      <c r="T454" s="145"/>
      <c r="U454" s="139"/>
      <c r="V454" s="139">
        <f>SUM(V455:V460)</f>
        <v>0</v>
      </c>
      <c r="W454" s="139"/>
      <c r="X454" s="139"/>
      <c r="Y454" s="139"/>
      <c r="AG454" t="s">
        <v>1452</v>
      </c>
    </row>
    <row r="455" spans="1:60" outlineLevel="1" x14ac:dyDescent="0.2">
      <c r="A455" s="147">
        <v>108</v>
      </c>
      <c r="B455" s="148" t="s">
        <v>2093</v>
      </c>
      <c r="C455" s="163" t="s">
        <v>2094</v>
      </c>
      <c r="D455" s="149" t="s">
        <v>1616</v>
      </c>
      <c r="E455" s="150">
        <v>1.8720000000000001</v>
      </c>
      <c r="F455" s="151"/>
      <c r="G455" s="152">
        <f>ROUND(E455*F455,2)</f>
        <v>0</v>
      </c>
      <c r="H455" s="151">
        <v>0</v>
      </c>
      <c r="I455" s="152">
        <f>ROUND(E455*H455,2)</f>
        <v>0</v>
      </c>
      <c r="J455" s="151">
        <v>3750</v>
      </c>
      <c r="K455" s="152">
        <f>ROUND(E455*J455,2)</f>
        <v>7020</v>
      </c>
      <c r="L455" s="152">
        <v>21</v>
      </c>
      <c r="M455" s="152">
        <f>G455*(1+L455/100)</f>
        <v>0</v>
      </c>
      <c r="N455" s="150">
        <v>0</v>
      </c>
      <c r="O455" s="150">
        <f>ROUND(E455*N455,2)</f>
        <v>0</v>
      </c>
      <c r="P455" s="150">
        <v>2</v>
      </c>
      <c r="Q455" s="150">
        <f>ROUND(E455*P455,2)</f>
        <v>3.74</v>
      </c>
      <c r="R455" s="152"/>
      <c r="S455" s="152" t="s">
        <v>1617</v>
      </c>
      <c r="T455" s="153" t="s">
        <v>1617</v>
      </c>
      <c r="U455" s="135">
        <v>0</v>
      </c>
      <c r="V455" s="135">
        <f>ROUND(E455*U455,2)</f>
        <v>0</v>
      </c>
      <c r="W455" s="135"/>
      <c r="X455" s="135" t="s">
        <v>1458</v>
      </c>
      <c r="Y455" s="135" t="s">
        <v>1459</v>
      </c>
      <c r="Z455" s="125"/>
      <c r="AA455" s="125"/>
      <c r="AB455" s="125"/>
      <c r="AC455" s="125"/>
      <c r="AD455" s="125"/>
      <c r="AE455" s="125"/>
      <c r="AF455" s="125"/>
      <c r="AG455" s="125" t="s">
        <v>1460</v>
      </c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</row>
    <row r="456" spans="1:60" ht="22.5" outlineLevel="2" x14ac:dyDescent="0.2">
      <c r="A456" s="132"/>
      <c r="B456" s="133"/>
      <c r="C456" s="170" t="s">
        <v>2095</v>
      </c>
      <c r="D456" s="168"/>
      <c r="E456" s="169">
        <v>1.87</v>
      </c>
      <c r="F456" s="135"/>
      <c r="G456" s="135"/>
      <c r="H456" s="135"/>
      <c r="I456" s="135"/>
      <c r="J456" s="135"/>
      <c r="K456" s="135"/>
      <c r="L456" s="135"/>
      <c r="M456" s="135"/>
      <c r="N456" s="134"/>
      <c r="O456" s="134"/>
      <c r="P456" s="134"/>
      <c r="Q456" s="134"/>
      <c r="R456" s="135"/>
      <c r="S456" s="135"/>
      <c r="T456" s="135"/>
      <c r="U456" s="135"/>
      <c r="V456" s="135"/>
      <c r="W456" s="135"/>
      <c r="X456" s="135"/>
      <c r="Y456" s="135"/>
      <c r="Z456" s="125"/>
      <c r="AA456" s="125"/>
      <c r="AB456" s="125"/>
      <c r="AC456" s="125"/>
      <c r="AD456" s="125"/>
      <c r="AE456" s="125"/>
      <c r="AF456" s="125"/>
      <c r="AG456" s="125" t="s">
        <v>1619</v>
      </c>
      <c r="AH456" s="125">
        <v>0</v>
      </c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</row>
    <row r="457" spans="1:60" outlineLevel="1" x14ac:dyDescent="0.2">
      <c r="A457" s="147">
        <v>109</v>
      </c>
      <c r="B457" s="148" t="s">
        <v>2096</v>
      </c>
      <c r="C457" s="163" t="s">
        <v>2097</v>
      </c>
      <c r="D457" s="149" t="s">
        <v>1716</v>
      </c>
      <c r="E457" s="150">
        <v>31.5</v>
      </c>
      <c r="F457" s="151"/>
      <c r="G457" s="152">
        <f>ROUND(E457*F457,2)</f>
        <v>0</v>
      </c>
      <c r="H457" s="151">
        <v>0</v>
      </c>
      <c r="I457" s="152">
        <f>ROUND(E457*H457,2)</f>
        <v>0</v>
      </c>
      <c r="J457" s="151">
        <v>168</v>
      </c>
      <c r="K457" s="152">
        <f>ROUND(E457*J457,2)</f>
        <v>5292</v>
      </c>
      <c r="L457" s="152">
        <v>21</v>
      </c>
      <c r="M457" s="152">
        <f>G457*(1+L457/100)</f>
        <v>0</v>
      </c>
      <c r="N457" s="150">
        <v>0</v>
      </c>
      <c r="O457" s="150">
        <f>ROUND(E457*N457,2)</f>
        <v>0</v>
      </c>
      <c r="P457" s="150">
        <v>0.01</v>
      </c>
      <c r="Q457" s="150">
        <f>ROUND(E457*P457,2)</f>
        <v>0.32</v>
      </c>
      <c r="R457" s="152"/>
      <c r="S457" s="152" t="s">
        <v>1617</v>
      </c>
      <c r="T457" s="153" t="s">
        <v>1617</v>
      </c>
      <c r="U457" s="135">
        <v>0</v>
      </c>
      <c r="V457" s="135">
        <f>ROUND(E457*U457,2)</f>
        <v>0</v>
      </c>
      <c r="W457" s="135"/>
      <c r="X457" s="135" t="s">
        <v>1458</v>
      </c>
      <c r="Y457" s="135" t="s">
        <v>1459</v>
      </c>
      <c r="Z457" s="125"/>
      <c r="AA457" s="125"/>
      <c r="AB457" s="125"/>
      <c r="AC457" s="125"/>
      <c r="AD457" s="125"/>
      <c r="AE457" s="125"/>
      <c r="AF457" s="125"/>
      <c r="AG457" s="125" t="s">
        <v>1460</v>
      </c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</row>
    <row r="458" spans="1:60" outlineLevel="2" x14ac:dyDescent="0.2">
      <c r="A458" s="132"/>
      <c r="B458" s="133"/>
      <c r="C458" s="170" t="s">
        <v>2098</v>
      </c>
      <c r="D458" s="168"/>
      <c r="E458" s="169">
        <v>31.5</v>
      </c>
      <c r="F458" s="135"/>
      <c r="G458" s="135"/>
      <c r="H458" s="135"/>
      <c r="I458" s="135"/>
      <c r="J458" s="135"/>
      <c r="K458" s="135"/>
      <c r="L458" s="135"/>
      <c r="M458" s="135"/>
      <c r="N458" s="134"/>
      <c r="O458" s="134"/>
      <c r="P458" s="134"/>
      <c r="Q458" s="134"/>
      <c r="R458" s="135"/>
      <c r="S458" s="135"/>
      <c r="T458" s="135"/>
      <c r="U458" s="135"/>
      <c r="V458" s="135"/>
      <c r="W458" s="135"/>
      <c r="X458" s="135"/>
      <c r="Y458" s="135"/>
      <c r="Z458" s="125"/>
      <c r="AA458" s="125"/>
      <c r="AB458" s="125"/>
      <c r="AC458" s="125"/>
      <c r="AD458" s="125"/>
      <c r="AE458" s="125"/>
      <c r="AF458" s="125"/>
      <c r="AG458" s="125" t="s">
        <v>1619</v>
      </c>
      <c r="AH458" s="125">
        <v>0</v>
      </c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</row>
    <row r="459" spans="1:60" ht="22.5" outlineLevel="1" x14ac:dyDescent="0.2">
      <c r="A459" s="147">
        <v>110</v>
      </c>
      <c r="B459" s="148" t="s">
        <v>2099</v>
      </c>
      <c r="C459" s="163" t="s">
        <v>2100</v>
      </c>
      <c r="D459" s="149" t="s">
        <v>1682</v>
      </c>
      <c r="E459" s="150">
        <v>4.0590000000000002</v>
      </c>
      <c r="F459" s="151"/>
      <c r="G459" s="152">
        <f>ROUND(E459*F459,2)</f>
        <v>0</v>
      </c>
      <c r="H459" s="151">
        <v>0</v>
      </c>
      <c r="I459" s="152">
        <f>ROUND(E459*H459,2)</f>
        <v>0</v>
      </c>
      <c r="J459" s="151">
        <v>1890</v>
      </c>
      <c r="K459" s="152">
        <f>ROUND(E459*J459,2)</f>
        <v>7671.51</v>
      </c>
      <c r="L459" s="152">
        <v>21</v>
      </c>
      <c r="M459" s="152">
        <f>G459*(1+L459/100)</f>
        <v>0</v>
      </c>
      <c r="N459" s="150">
        <v>0</v>
      </c>
      <c r="O459" s="150">
        <f>ROUND(E459*N459,2)</f>
        <v>0</v>
      </c>
      <c r="P459" s="150">
        <v>0</v>
      </c>
      <c r="Q459" s="150">
        <f>ROUND(E459*P459,2)</f>
        <v>0</v>
      </c>
      <c r="R459" s="152"/>
      <c r="S459" s="152" t="s">
        <v>1456</v>
      </c>
      <c r="T459" s="153" t="s">
        <v>1457</v>
      </c>
      <c r="U459" s="135">
        <v>0</v>
      </c>
      <c r="V459" s="135">
        <f>ROUND(E459*U459,2)</f>
        <v>0</v>
      </c>
      <c r="W459" s="135"/>
      <c r="X459" s="135" t="s">
        <v>1458</v>
      </c>
      <c r="Y459" s="135" t="s">
        <v>1459</v>
      </c>
      <c r="Z459" s="125"/>
      <c r="AA459" s="125"/>
      <c r="AB459" s="125"/>
      <c r="AC459" s="125"/>
      <c r="AD459" s="125"/>
      <c r="AE459" s="125"/>
      <c r="AF459" s="125"/>
      <c r="AG459" s="125" t="s">
        <v>1460</v>
      </c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</row>
    <row r="460" spans="1:60" outlineLevel="2" x14ac:dyDescent="0.2">
      <c r="A460" s="132"/>
      <c r="B460" s="133"/>
      <c r="C460" s="170" t="s">
        <v>2101</v>
      </c>
      <c r="D460" s="168"/>
      <c r="E460" s="169">
        <v>4.0599999999999996</v>
      </c>
      <c r="F460" s="135"/>
      <c r="G460" s="135"/>
      <c r="H460" s="135"/>
      <c r="I460" s="135"/>
      <c r="J460" s="135"/>
      <c r="K460" s="135"/>
      <c r="L460" s="135"/>
      <c r="M460" s="135"/>
      <c r="N460" s="134"/>
      <c r="O460" s="134"/>
      <c r="P460" s="134"/>
      <c r="Q460" s="134"/>
      <c r="R460" s="135"/>
      <c r="S460" s="135"/>
      <c r="T460" s="135"/>
      <c r="U460" s="135"/>
      <c r="V460" s="135"/>
      <c r="W460" s="135"/>
      <c r="X460" s="135"/>
      <c r="Y460" s="135"/>
      <c r="Z460" s="125"/>
      <c r="AA460" s="125"/>
      <c r="AB460" s="125"/>
      <c r="AC460" s="125"/>
      <c r="AD460" s="125"/>
      <c r="AE460" s="125"/>
      <c r="AF460" s="125"/>
      <c r="AG460" s="125" t="s">
        <v>1619</v>
      </c>
      <c r="AH460" s="125">
        <v>0</v>
      </c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</row>
    <row r="461" spans="1:60" x14ac:dyDescent="0.2">
      <c r="A461" s="140" t="s">
        <v>1451</v>
      </c>
      <c r="B461" s="141" t="s">
        <v>1327</v>
      </c>
      <c r="C461" s="162" t="s">
        <v>1328</v>
      </c>
      <c r="D461" s="142"/>
      <c r="E461" s="143"/>
      <c r="F461" s="144"/>
      <c r="G461" s="144">
        <f>SUMIF(AG462:AG462,"&lt;&gt;NOR",G462:G462)</f>
        <v>0</v>
      </c>
      <c r="H461" s="144"/>
      <c r="I461" s="144">
        <f>SUM(I462:I462)</f>
        <v>0</v>
      </c>
      <c r="J461" s="144"/>
      <c r="K461" s="144">
        <f>SUM(K462:K462)</f>
        <v>178977.8</v>
      </c>
      <c r="L461" s="144"/>
      <c r="M461" s="144">
        <f>SUM(M462:M462)</f>
        <v>0</v>
      </c>
      <c r="N461" s="143"/>
      <c r="O461" s="143">
        <f>SUM(O462:O462)</f>
        <v>0</v>
      </c>
      <c r="P461" s="143"/>
      <c r="Q461" s="143">
        <f>SUM(Q462:Q462)</f>
        <v>0</v>
      </c>
      <c r="R461" s="144"/>
      <c r="S461" s="144"/>
      <c r="T461" s="145"/>
      <c r="U461" s="139"/>
      <c r="V461" s="139">
        <f>SUM(V462:V462)</f>
        <v>0</v>
      </c>
      <c r="W461" s="139"/>
      <c r="X461" s="139"/>
      <c r="Y461" s="139"/>
      <c r="AG461" t="s">
        <v>1452</v>
      </c>
    </row>
    <row r="462" spans="1:60" outlineLevel="1" x14ac:dyDescent="0.2">
      <c r="A462" s="155">
        <v>111</v>
      </c>
      <c r="B462" s="156" t="s">
        <v>2102</v>
      </c>
      <c r="C462" s="164" t="s">
        <v>2103</v>
      </c>
      <c r="D462" s="157" t="s">
        <v>1682</v>
      </c>
      <c r="E462" s="158">
        <v>457.15913999999998</v>
      </c>
      <c r="F462" s="159"/>
      <c r="G462" s="160">
        <f>ROUND(E462*F462,2)</f>
        <v>0</v>
      </c>
      <c r="H462" s="159">
        <v>0</v>
      </c>
      <c r="I462" s="160">
        <f>ROUND(E462*H462,2)</f>
        <v>0</v>
      </c>
      <c r="J462" s="159">
        <v>391.5</v>
      </c>
      <c r="K462" s="160">
        <f>ROUND(E462*J462,2)</f>
        <v>178977.8</v>
      </c>
      <c r="L462" s="160">
        <v>21</v>
      </c>
      <c r="M462" s="160">
        <f>G462*(1+L462/100)</f>
        <v>0</v>
      </c>
      <c r="N462" s="158">
        <v>0</v>
      </c>
      <c r="O462" s="158">
        <f>ROUND(E462*N462,2)</f>
        <v>0</v>
      </c>
      <c r="P462" s="158">
        <v>0</v>
      </c>
      <c r="Q462" s="158">
        <f>ROUND(E462*P462,2)</f>
        <v>0</v>
      </c>
      <c r="R462" s="160"/>
      <c r="S462" s="160" t="s">
        <v>1617</v>
      </c>
      <c r="T462" s="161" t="s">
        <v>1617</v>
      </c>
      <c r="U462" s="135">
        <v>0</v>
      </c>
      <c r="V462" s="135">
        <f>ROUND(E462*U462,2)</f>
        <v>0</v>
      </c>
      <c r="W462" s="135"/>
      <c r="X462" s="135" t="s">
        <v>1458</v>
      </c>
      <c r="Y462" s="135" t="s">
        <v>1459</v>
      </c>
      <c r="Z462" s="125"/>
      <c r="AA462" s="125"/>
      <c r="AB462" s="125"/>
      <c r="AC462" s="125"/>
      <c r="AD462" s="125"/>
      <c r="AE462" s="125"/>
      <c r="AF462" s="125"/>
      <c r="AG462" s="125" t="s">
        <v>1460</v>
      </c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</row>
    <row r="463" spans="1:60" x14ac:dyDescent="0.2">
      <c r="A463" s="140" t="s">
        <v>1451</v>
      </c>
      <c r="B463" s="141" t="s">
        <v>1331</v>
      </c>
      <c r="C463" s="162" t="s">
        <v>1332</v>
      </c>
      <c r="D463" s="142"/>
      <c r="E463" s="143"/>
      <c r="F463" s="144"/>
      <c r="G463" s="144">
        <f>SUMIF(AG464:AG490,"&lt;&gt;NOR",G464:G490)</f>
        <v>0</v>
      </c>
      <c r="H463" s="144"/>
      <c r="I463" s="144">
        <f>SUM(I464:I490)</f>
        <v>53234.520000000004</v>
      </c>
      <c r="J463" s="144"/>
      <c r="K463" s="144">
        <f>SUM(K464:K490)</f>
        <v>38043.070000000007</v>
      </c>
      <c r="L463" s="144"/>
      <c r="M463" s="144">
        <f>SUM(M464:M490)</f>
        <v>0</v>
      </c>
      <c r="N463" s="143"/>
      <c r="O463" s="143">
        <f>SUM(O464:O490)</f>
        <v>1.19</v>
      </c>
      <c r="P463" s="143"/>
      <c r="Q463" s="143">
        <f>SUM(Q464:Q490)</f>
        <v>0</v>
      </c>
      <c r="R463" s="144"/>
      <c r="S463" s="144"/>
      <c r="T463" s="145"/>
      <c r="U463" s="139"/>
      <c r="V463" s="139">
        <f>SUM(V464:V490)</f>
        <v>0</v>
      </c>
      <c r="W463" s="139"/>
      <c r="X463" s="139"/>
      <c r="Y463" s="139"/>
      <c r="AG463" t="s">
        <v>1452</v>
      </c>
    </row>
    <row r="464" spans="1:60" ht="22.5" outlineLevel="1" x14ac:dyDescent="0.2">
      <c r="A464" s="147">
        <v>112</v>
      </c>
      <c r="B464" s="148" t="s">
        <v>2104</v>
      </c>
      <c r="C464" s="163" t="s">
        <v>2105</v>
      </c>
      <c r="D464" s="149" t="s">
        <v>1641</v>
      </c>
      <c r="E464" s="150">
        <v>133.6157</v>
      </c>
      <c r="F464" s="151"/>
      <c r="G464" s="152">
        <f>ROUND(E464*F464,2)</f>
        <v>0</v>
      </c>
      <c r="H464" s="151">
        <v>37.6</v>
      </c>
      <c r="I464" s="152">
        <f>ROUND(E464*H464,2)</f>
        <v>5023.95</v>
      </c>
      <c r="J464" s="151">
        <v>13.4</v>
      </c>
      <c r="K464" s="152">
        <f>ROUND(E464*J464,2)</f>
        <v>1790.45</v>
      </c>
      <c r="L464" s="152">
        <v>21</v>
      </c>
      <c r="M464" s="152">
        <f>G464*(1+L464/100)</f>
        <v>0</v>
      </c>
      <c r="N464" s="150">
        <v>3.3E-4</v>
      </c>
      <c r="O464" s="150">
        <f>ROUND(E464*N464,2)</f>
        <v>0.04</v>
      </c>
      <c r="P464" s="150">
        <v>0</v>
      </c>
      <c r="Q464" s="150">
        <f>ROUND(E464*P464,2)</f>
        <v>0</v>
      </c>
      <c r="R464" s="152"/>
      <c r="S464" s="152" t="s">
        <v>1617</v>
      </c>
      <c r="T464" s="153" t="s">
        <v>1617</v>
      </c>
      <c r="U464" s="135">
        <v>0</v>
      </c>
      <c r="V464" s="135">
        <f>ROUND(E464*U464,2)</f>
        <v>0</v>
      </c>
      <c r="W464" s="135"/>
      <c r="X464" s="135" t="s">
        <v>1458</v>
      </c>
      <c r="Y464" s="135" t="s">
        <v>1459</v>
      </c>
      <c r="Z464" s="125"/>
      <c r="AA464" s="125"/>
      <c r="AB464" s="125"/>
      <c r="AC464" s="125"/>
      <c r="AD464" s="125"/>
      <c r="AE464" s="125"/>
      <c r="AF464" s="125"/>
      <c r="AG464" s="125" t="s">
        <v>2106</v>
      </c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</row>
    <row r="465" spans="1:60" ht="22.5" outlineLevel="2" x14ac:dyDescent="0.2">
      <c r="A465" s="132"/>
      <c r="B465" s="133"/>
      <c r="C465" s="170" t="s">
        <v>2107</v>
      </c>
      <c r="D465" s="168"/>
      <c r="E465" s="169">
        <v>133.62</v>
      </c>
      <c r="F465" s="135"/>
      <c r="G465" s="135"/>
      <c r="H465" s="135"/>
      <c r="I465" s="135"/>
      <c r="J465" s="135"/>
      <c r="K465" s="135"/>
      <c r="L465" s="135"/>
      <c r="M465" s="135"/>
      <c r="N465" s="134"/>
      <c r="O465" s="134"/>
      <c r="P465" s="134"/>
      <c r="Q465" s="134"/>
      <c r="R465" s="135"/>
      <c r="S465" s="135"/>
      <c r="T465" s="135"/>
      <c r="U465" s="135"/>
      <c r="V465" s="135"/>
      <c r="W465" s="135"/>
      <c r="X465" s="135"/>
      <c r="Y465" s="135"/>
      <c r="Z465" s="125"/>
      <c r="AA465" s="125"/>
      <c r="AB465" s="125"/>
      <c r="AC465" s="125"/>
      <c r="AD465" s="125"/>
      <c r="AE465" s="125"/>
      <c r="AF465" s="125"/>
      <c r="AG465" s="125" t="s">
        <v>1619</v>
      </c>
      <c r="AH465" s="125">
        <v>0</v>
      </c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</row>
    <row r="466" spans="1:60" ht="22.5" outlineLevel="1" x14ac:dyDescent="0.2">
      <c r="A466" s="147">
        <v>113</v>
      </c>
      <c r="B466" s="148" t="s">
        <v>2108</v>
      </c>
      <c r="C466" s="163" t="s">
        <v>2109</v>
      </c>
      <c r="D466" s="149" t="s">
        <v>1641</v>
      </c>
      <c r="E466" s="150">
        <v>27.858000000000001</v>
      </c>
      <c r="F466" s="151"/>
      <c r="G466" s="152">
        <f>ROUND(E466*F466,2)</f>
        <v>0</v>
      </c>
      <c r="H466" s="151">
        <v>44.86</v>
      </c>
      <c r="I466" s="152">
        <f>ROUND(E466*H466,2)</f>
        <v>1249.71</v>
      </c>
      <c r="J466" s="151">
        <v>23.54</v>
      </c>
      <c r="K466" s="152">
        <f>ROUND(E466*J466,2)</f>
        <v>655.78</v>
      </c>
      <c r="L466" s="152">
        <v>21</v>
      </c>
      <c r="M466" s="152">
        <f>G466*(1+L466/100)</f>
        <v>0</v>
      </c>
      <c r="N466" s="150">
        <v>5.1999999999999995E-4</v>
      </c>
      <c r="O466" s="150">
        <f>ROUND(E466*N466,2)</f>
        <v>0.01</v>
      </c>
      <c r="P466" s="150">
        <v>0</v>
      </c>
      <c r="Q466" s="150">
        <f>ROUND(E466*P466,2)</f>
        <v>0</v>
      </c>
      <c r="R466" s="152"/>
      <c r="S466" s="152" t="s">
        <v>1617</v>
      </c>
      <c r="T466" s="153" t="s">
        <v>1617</v>
      </c>
      <c r="U466" s="135">
        <v>0</v>
      </c>
      <c r="V466" s="135">
        <f>ROUND(E466*U466,2)</f>
        <v>0</v>
      </c>
      <c r="W466" s="135"/>
      <c r="X466" s="135" t="s">
        <v>1458</v>
      </c>
      <c r="Y466" s="135" t="s">
        <v>1459</v>
      </c>
      <c r="Z466" s="125"/>
      <c r="AA466" s="125"/>
      <c r="AB466" s="125"/>
      <c r="AC466" s="125"/>
      <c r="AD466" s="125"/>
      <c r="AE466" s="125"/>
      <c r="AF466" s="125"/>
      <c r="AG466" s="125" t="s">
        <v>2106</v>
      </c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</row>
    <row r="467" spans="1:60" ht="33.75" outlineLevel="2" x14ac:dyDescent="0.2">
      <c r="A467" s="132"/>
      <c r="B467" s="133"/>
      <c r="C467" s="170" t="s">
        <v>2110</v>
      </c>
      <c r="D467" s="168"/>
      <c r="E467" s="169">
        <v>26.88</v>
      </c>
      <c r="F467" s="135"/>
      <c r="G467" s="135"/>
      <c r="H467" s="135"/>
      <c r="I467" s="135"/>
      <c r="J467" s="135"/>
      <c r="K467" s="135"/>
      <c r="L467" s="135"/>
      <c r="M467" s="135"/>
      <c r="N467" s="134"/>
      <c r="O467" s="134"/>
      <c r="P467" s="134"/>
      <c r="Q467" s="134"/>
      <c r="R467" s="135"/>
      <c r="S467" s="135"/>
      <c r="T467" s="135"/>
      <c r="U467" s="135"/>
      <c r="V467" s="135"/>
      <c r="W467" s="135"/>
      <c r="X467" s="135"/>
      <c r="Y467" s="135"/>
      <c r="Z467" s="125"/>
      <c r="AA467" s="125"/>
      <c r="AB467" s="125"/>
      <c r="AC467" s="125"/>
      <c r="AD467" s="125"/>
      <c r="AE467" s="125"/>
      <c r="AF467" s="125"/>
      <c r="AG467" s="125" t="s">
        <v>1619</v>
      </c>
      <c r="AH467" s="125">
        <v>0</v>
      </c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</row>
    <row r="468" spans="1:60" ht="22.5" outlineLevel="3" x14ac:dyDescent="0.2">
      <c r="A468" s="132"/>
      <c r="B468" s="133"/>
      <c r="C468" s="170" t="s">
        <v>2111</v>
      </c>
      <c r="D468" s="168"/>
      <c r="E468" s="169">
        <v>0.98</v>
      </c>
      <c r="F468" s="135"/>
      <c r="G468" s="135"/>
      <c r="H468" s="135"/>
      <c r="I468" s="135"/>
      <c r="J468" s="135"/>
      <c r="K468" s="135"/>
      <c r="L468" s="135"/>
      <c r="M468" s="135"/>
      <c r="N468" s="134"/>
      <c r="O468" s="134"/>
      <c r="P468" s="134"/>
      <c r="Q468" s="134"/>
      <c r="R468" s="135"/>
      <c r="S468" s="135"/>
      <c r="T468" s="135"/>
      <c r="U468" s="135"/>
      <c r="V468" s="135"/>
      <c r="W468" s="135"/>
      <c r="X468" s="135"/>
      <c r="Y468" s="135"/>
      <c r="Z468" s="125"/>
      <c r="AA468" s="125"/>
      <c r="AB468" s="125"/>
      <c r="AC468" s="125"/>
      <c r="AD468" s="125"/>
      <c r="AE468" s="125"/>
      <c r="AF468" s="125"/>
      <c r="AG468" s="125" t="s">
        <v>1619</v>
      </c>
      <c r="AH468" s="125">
        <v>0</v>
      </c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</row>
    <row r="469" spans="1:60" outlineLevel="1" x14ac:dyDescent="0.2">
      <c r="A469" s="147">
        <v>114</v>
      </c>
      <c r="B469" s="148" t="s">
        <v>2112</v>
      </c>
      <c r="C469" s="163" t="s">
        <v>2113</v>
      </c>
      <c r="D469" s="149" t="s">
        <v>1641</v>
      </c>
      <c r="E469" s="150">
        <v>133.6157</v>
      </c>
      <c r="F469" s="151"/>
      <c r="G469" s="152">
        <f>ROUND(E469*F469,2)</f>
        <v>0</v>
      </c>
      <c r="H469" s="151">
        <v>9.98</v>
      </c>
      <c r="I469" s="152">
        <f>ROUND(E469*H469,2)</f>
        <v>1333.48</v>
      </c>
      <c r="J469" s="151">
        <v>112.02</v>
      </c>
      <c r="K469" s="152">
        <f>ROUND(E469*J469,2)</f>
        <v>14967.63</v>
      </c>
      <c r="L469" s="152">
        <v>21</v>
      </c>
      <c r="M469" s="152">
        <f>G469*(1+L469/100)</f>
        <v>0</v>
      </c>
      <c r="N469" s="150">
        <v>4.0999999999999999E-4</v>
      </c>
      <c r="O469" s="150">
        <f>ROUND(E469*N469,2)</f>
        <v>0.05</v>
      </c>
      <c r="P469" s="150">
        <v>0</v>
      </c>
      <c r="Q469" s="150">
        <f>ROUND(E469*P469,2)</f>
        <v>0</v>
      </c>
      <c r="R469" s="152"/>
      <c r="S469" s="152" t="s">
        <v>1617</v>
      </c>
      <c r="T469" s="153" t="s">
        <v>1617</v>
      </c>
      <c r="U469" s="135">
        <v>0</v>
      </c>
      <c r="V469" s="135">
        <f>ROUND(E469*U469,2)</f>
        <v>0</v>
      </c>
      <c r="W469" s="135"/>
      <c r="X469" s="135" t="s">
        <v>1458</v>
      </c>
      <c r="Y469" s="135" t="s">
        <v>1459</v>
      </c>
      <c r="Z469" s="125"/>
      <c r="AA469" s="125"/>
      <c r="AB469" s="125"/>
      <c r="AC469" s="125"/>
      <c r="AD469" s="125"/>
      <c r="AE469" s="125"/>
      <c r="AF469" s="125"/>
      <c r="AG469" s="125" t="s">
        <v>2106</v>
      </c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</row>
    <row r="470" spans="1:60" ht="22.5" outlineLevel="2" x14ac:dyDescent="0.2">
      <c r="A470" s="132"/>
      <c r="B470" s="133"/>
      <c r="C470" s="170" t="s">
        <v>2107</v>
      </c>
      <c r="D470" s="168"/>
      <c r="E470" s="169">
        <v>133.62</v>
      </c>
      <c r="F470" s="135"/>
      <c r="G470" s="135"/>
      <c r="H470" s="135"/>
      <c r="I470" s="135"/>
      <c r="J470" s="135"/>
      <c r="K470" s="135"/>
      <c r="L470" s="135"/>
      <c r="M470" s="135"/>
      <c r="N470" s="134"/>
      <c r="O470" s="134"/>
      <c r="P470" s="134"/>
      <c r="Q470" s="134"/>
      <c r="R470" s="135"/>
      <c r="S470" s="135"/>
      <c r="T470" s="135"/>
      <c r="U470" s="135"/>
      <c r="V470" s="135"/>
      <c r="W470" s="135"/>
      <c r="X470" s="135"/>
      <c r="Y470" s="135"/>
      <c r="Z470" s="125"/>
      <c r="AA470" s="125"/>
      <c r="AB470" s="125"/>
      <c r="AC470" s="125"/>
      <c r="AD470" s="125"/>
      <c r="AE470" s="125"/>
      <c r="AF470" s="125"/>
      <c r="AG470" s="125" t="s">
        <v>1619</v>
      </c>
      <c r="AH470" s="125">
        <v>0</v>
      </c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</row>
    <row r="471" spans="1:60" outlineLevel="1" x14ac:dyDescent="0.2">
      <c r="A471" s="147">
        <v>115</v>
      </c>
      <c r="B471" s="148" t="s">
        <v>2114</v>
      </c>
      <c r="C471" s="163" t="s">
        <v>2115</v>
      </c>
      <c r="D471" s="149" t="s">
        <v>1641</v>
      </c>
      <c r="E471" s="150">
        <v>27.858000000000001</v>
      </c>
      <c r="F471" s="151"/>
      <c r="G471" s="152">
        <f>ROUND(E471*F471,2)</f>
        <v>0</v>
      </c>
      <c r="H471" s="151">
        <v>14.94</v>
      </c>
      <c r="I471" s="152">
        <f>ROUND(E471*H471,2)</f>
        <v>416.2</v>
      </c>
      <c r="J471" s="151">
        <v>129.56</v>
      </c>
      <c r="K471" s="152">
        <f>ROUND(E471*J471,2)</f>
        <v>3609.28</v>
      </c>
      <c r="L471" s="152">
        <v>21</v>
      </c>
      <c r="M471" s="152">
        <f>G471*(1+L471/100)</f>
        <v>0</v>
      </c>
      <c r="N471" s="150">
        <v>5.8E-4</v>
      </c>
      <c r="O471" s="150">
        <f>ROUND(E471*N471,2)</f>
        <v>0.02</v>
      </c>
      <c r="P471" s="150">
        <v>0</v>
      </c>
      <c r="Q471" s="150">
        <f>ROUND(E471*P471,2)</f>
        <v>0</v>
      </c>
      <c r="R471" s="152"/>
      <c r="S471" s="152" t="s">
        <v>1617</v>
      </c>
      <c r="T471" s="153" t="s">
        <v>1617</v>
      </c>
      <c r="U471" s="135">
        <v>0</v>
      </c>
      <c r="V471" s="135">
        <f>ROUND(E471*U471,2)</f>
        <v>0</v>
      </c>
      <c r="W471" s="135"/>
      <c r="X471" s="135" t="s">
        <v>1458</v>
      </c>
      <c r="Y471" s="135" t="s">
        <v>1459</v>
      </c>
      <c r="Z471" s="125"/>
      <c r="AA471" s="125"/>
      <c r="AB471" s="125"/>
      <c r="AC471" s="125"/>
      <c r="AD471" s="125"/>
      <c r="AE471" s="125"/>
      <c r="AF471" s="125"/>
      <c r="AG471" s="125" t="s">
        <v>2106</v>
      </c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</row>
    <row r="472" spans="1:60" ht="33.75" outlineLevel="2" x14ac:dyDescent="0.2">
      <c r="A472" s="132"/>
      <c r="B472" s="133"/>
      <c r="C472" s="170" t="s">
        <v>2110</v>
      </c>
      <c r="D472" s="168"/>
      <c r="E472" s="169">
        <v>26.88</v>
      </c>
      <c r="F472" s="135"/>
      <c r="G472" s="135"/>
      <c r="H472" s="135"/>
      <c r="I472" s="135"/>
      <c r="J472" s="135"/>
      <c r="K472" s="135"/>
      <c r="L472" s="135"/>
      <c r="M472" s="135"/>
      <c r="N472" s="134"/>
      <c r="O472" s="134"/>
      <c r="P472" s="134"/>
      <c r="Q472" s="134"/>
      <c r="R472" s="135"/>
      <c r="S472" s="135"/>
      <c r="T472" s="135"/>
      <c r="U472" s="135"/>
      <c r="V472" s="135"/>
      <c r="W472" s="135"/>
      <c r="X472" s="135"/>
      <c r="Y472" s="135"/>
      <c r="Z472" s="125"/>
      <c r="AA472" s="125"/>
      <c r="AB472" s="125"/>
      <c r="AC472" s="125"/>
      <c r="AD472" s="125"/>
      <c r="AE472" s="125"/>
      <c r="AF472" s="125"/>
      <c r="AG472" s="125" t="s">
        <v>1619</v>
      </c>
      <c r="AH472" s="125">
        <v>0</v>
      </c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</row>
    <row r="473" spans="1:60" ht="22.5" outlineLevel="3" x14ac:dyDescent="0.2">
      <c r="A473" s="132"/>
      <c r="B473" s="133"/>
      <c r="C473" s="170" t="s">
        <v>2111</v>
      </c>
      <c r="D473" s="168"/>
      <c r="E473" s="169">
        <v>0.98</v>
      </c>
      <c r="F473" s="135"/>
      <c r="G473" s="135"/>
      <c r="H473" s="135"/>
      <c r="I473" s="135"/>
      <c r="J473" s="135"/>
      <c r="K473" s="135"/>
      <c r="L473" s="135"/>
      <c r="M473" s="135"/>
      <c r="N473" s="134"/>
      <c r="O473" s="134"/>
      <c r="P473" s="134"/>
      <c r="Q473" s="134"/>
      <c r="R473" s="135"/>
      <c r="S473" s="135"/>
      <c r="T473" s="135"/>
      <c r="U473" s="135"/>
      <c r="V473" s="135"/>
      <c r="W473" s="135"/>
      <c r="X473" s="135"/>
      <c r="Y473" s="135"/>
      <c r="Z473" s="125"/>
      <c r="AA473" s="125"/>
      <c r="AB473" s="125"/>
      <c r="AC473" s="125"/>
      <c r="AD473" s="125"/>
      <c r="AE473" s="125"/>
      <c r="AF473" s="125"/>
      <c r="AG473" s="125" t="s">
        <v>1619</v>
      </c>
      <c r="AH473" s="125">
        <v>0</v>
      </c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</row>
    <row r="474" spans="1:60" outlineLevel="1" x14ac:dyDescent="0.2">
      <c r="A474" s="147">
        <v>116</v>
      </c>
      <c r="B474" s="148" t="s">
        <v>2116</v>
      </c>
      <c r="C474" s="163" t="s">
        <v>2117</v>
      </c>
      <c r="D474" s="149" t="s">
        <v>1716</v>
      </c>
      <c r="E474" s="150">
        <v>53.055</v>
      </c>
      <c r="F474" s="151"/>
      <c r="G474" s="152">
        <f>ROUND(E474*F474,2)</f>
        <v>0</v>
      </c>
      <c r="H474" s="151">
        <v>5.1100000000000003</v>
      </c>
      <c r="I474" s="152">
        <f>ROUND(E474*H474,2)</f>
        <v>271.11</v>
      </c>
      <c r="J474" s="151">
        <v>143.88999999999999</v>
      </c>
      <c r="K474" s="152">
        <f>ROUND(E474*J474,2)</f>
        <v>7634.08</v>
      </c>
      <c r="L474" s="152">
        <v>21</v>
      </c>
      <c r="M474" s="152">
        <f>G474*(1+L474/100)</f>
        <v>0</v>
      </c>
      <c r="N474" s="150">
        <v>2.1000000000000001E-4</v>
      </c>
      <c r="O474" s="150">
        <f>ROUND(E474*N474,2)</f>
        <v>0.01</v>
      </c>
      <c r="P474" s="150">
        <v>0</v>
      </c>
      <c r="Q474" s="150">
        <f>ROUND(E474*P474,2)</f>
        <v>0</v>
      </c>
      <c r="R474" s="152"/>
      <c r="S474" s="152" t="s">
        <v>1617</v>
      </c>
      <c r="T474" s="153" t="s">
        <v>1617</v>
      </c>
      <c r="U474" s="135">
        <v>0</v>
      </c>
      <c r="V474" s="135">
        <f>ROUND(E474*U474,2)</f>
        <v>0</v>
      </c>
      <c r="W474" s="135"/>
      <c r="X474" s="135" t="s">
        <v>1458</v>
      </c>
      <c r="Y474" s="135" t="s">
        <v>1459</v>
      </c>
      <c r="Z474" s="125"/>
      <c r="AA474" s="125"/>
      <c r="AB474" s="125"/>
      <c r="AC474" s="125"/>
      <c r="AD474" s="125"/>
      <c r="AE474" s="125"/>
      <c r="AF474" s="125"/>
      <c r="AG474" s="125" t="s">
        <v>2106</v>
      </c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</row>
    <row r="475" spans="1:60" ht="22.5" outlineLevel="2" x14ac:dyDescent="0.2">
      <c r="A475" s="132"/>
      <c r="B475" s="133"/>
      <c r="C475" s="170" t="s">
        <v>2118</v>
      </c>
      <c r="D475" s="168"/>
      <c r="E475" s="169">
        <v>49.16</v>
      </c>
      <c r="F475" s="135"/>
      <c r="G475" s="135"/>
      <c r="H475" s="135"/>
      <c r="I475" s="135"/>
      <c r="J475" s="135"/>
      <c r="K475" s="135"/>
      <c r="L475" s="135"/>
      <c r="M475" s="135"/>
      <c r="N475" s="134"/>
      <c r="O475" s="134"/>
      <c r="P475" s="134"/>
      <c r="Q475" s="134"/>
      <c r="R475" s="135"/>
      <c r="S475" s="135"/>
      <c r="T475" s="135"/>
      <c r="U475" s="135"/>
      <c r="V475" s="135"/>
      <c r="W475" s="135"/>
      <c r="X475" s="135"/>
      <c r="Y475" s="135"/>
      <c r="Z475" s="125"/>
      <c r="AA475" s="125"/>
      <c r="AB475" s="125"/>
      <c r="AC475" s="125"/>
      <c r="AD475" s="125"/>
      <c r="AE475" s="125"/>
      <c r="AF475" s="125"/>
      <c r="AG475" s="125" t="s">
        <v>1619</v>
      </c>
      <c r="AH475" s="125">
        <v>0</v>
      </c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</row>
    <row r="476" spans="1:60" ht="22.5" outlineLevel="3" x14ac:dyDescent="0.2">
      <c r="A476" s="132"/>
      <c r="B476" s="133"/>
      <c r="C476" s="170" t="s">
        <v>2119</v>
      </c>
      <c r="D476" s="168"/>
      <c r="E476" s="169">
        <v>3.9</v>
      </c>
      <c r="F476" s="135"/>
      <c r="G476" s="135"/>
      <c r="H476" s="135"/>
      <c r="I476" s="135"/>
      <c r="J476" s="135"/>
      <c r="K476" s="135"/>
      <c r="L476" s="135"/>
      <c r="M476" s="135"/>
      <c r="N476" s="134"/>
      <c r="O476" s="134"/>
      <c r="P476" s="134"/>
      <c r="Q476" s="134"/>
      <c r="R476" s="135"/>
      <c r="S476" s="135"/>
      <c r="T476" s="135"/>
      <c r="U476" s="135"/>
      <c r="V476" s="135"/>
      <c r="W476" s="135"/>
      <c r="X476" s="135"/>
      <c r="Y476" s="135"/>
      <c r="Z476" s="125"/>
      <c r="AA476" s="125"/>
      <c r="AB476" s="125"/>
      <c r="AC476" s="125"/>
      <c r="AD476" s="125"/>
      <c r="AE476" s="125"/>
      <c r="AF476" s="125"/>
      <c r="AG476" s="125" t="s">
        <v>1619</v>
      </c>
      <c r="AH476" s="125">
        <v>0</v>
      </c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</row>
    <row r="477" spans="1:60" outlineLevel="1" x14ac:dyDescent="0.2">
      <c r="A477" s="147">
        <v>117</v>
      </c>
      <c r="B477" s="148" t="s">
        <v>2120</v>
      </c>
      <c r="C477" s="163" t="s">
        <v>2121</v>
      </c>
      <c r="D477" s="149" t="s">
        <v>1672</v>
      </c>
      <c r="E477" s="150">
        <v>5</v>
      </c>
      <c r="F477" s="151"/>
      <c r="G477" s="152">
        <f>ROUND(E477*F477,2)</f>
        <v>0</v>
      </c>
      <c r="H477" s="151">
        <v>7.37</v>
      </c>
      <c r="I477" s="152">
        <f>ROUND(E477*H477,2)</f>
        <v>36.85</v>
      </c>
      <c r="J477" s="151">
        <v>323.13</v>
      </c>
      <c r="K477" s="152">
        <f>ROUND(E477*J477,2)</f>
        <v>1615.65</v>
      </c>
      <c r="L477" s="152">
        <v>21</v>
      </c>
      <c r="M477" s="152">
        <f>G477*(1+L477/100)</f>
        <v>0</v>
      </c>
      <c r="N477" s="150">
        <v>3.1E-4</v>
      </c>
      <c r="O477" s="150">
        <f>ROUND(E477*N477,2)</f>
        <v>0</v>
      </c>
      <c r="P477" s="150">
        <v>0</v>
      </c>
      <c r="Q477" s="150">
        <f>ROUND(E477*P477,2)</f>
        <v>0</v>
      </c>
      <c r="R477" s="152"/>
      <c r="S477" s="152" t="s">
        <v>1617</v>
      </c>
      <c r="T477" s="153" t="s">
        <v>1617</v>
      </c>
      <c r="U477" s="135">
        <v>0</v>
      </c>
      <c r="V477" s="135">
        <f>ROUND(E477*U477,2)</f>
        <v>0</v>
      </c>
      <c r="W477" s="135"/>
      <c r="X477" s="135" t="s">
        <v>1458</v>
      </c>
      <c r="Y477" s="135" t="s">
        <v>1459</v>
      </c>
      <c r="Z477" s="125"/>
      <c r="AA477" s="125"/>
      <c r="AB477" s="125"/>
      <c r="AC477" s="125"/>
      <c r="AD477" s="125"/>
      <c r="AE477" s="125"/>
      <c r="AF477" s="125"/>
      <c r="AG477" s="125" t="s">
        <v>2106</v>
      </c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</row>
    <row r="478" spans="1:60" outlineLevel="2" x14ac:dyDescent="0.2">
      <c r="A478" s="132"/>
      <c r="B478" s="133"/>
      <c r="C478" s="170" t="s">
        <v>2122</v>
      </c>
      <c r="D478" s="168"/>
      <c r="E478" s="169">
        <v>5</v>
      </c>
      <c r="F478" s="135"/>
      <c r="G478" s="135"/>
      <c r="H478" s="135"/>
      <c r="I478" s="135"/>
      <c r="J478" s="135"/>
      <c r="K478" s="135"/>
      <c r="L478" s="135"/>
      <c r="M478" s="135"/>
      <c r="N478" s="134"/>
      <c r="O478" s="134"/>
      <c r="P478" s="134"/>
      <c r="Q478" s="134"/>
      <c r="R478" s="135"/>
      <c r="S478" s="135"/>
      <c r="T478" s="135"/>
      <c r="U478" s="135"/>
      <c r="V478" s="135"/>
      <c r="W478" s="135"/>
      <c r="X478" s="135"/>
      <c r="Y478" s="135"/>
      <c r="Z478" s="125"/>
      <c r="AA478" s="125"/>
      <c r="AB478" s="125"/>
      <c r="AC478" s="125"/>
      <c r="AD478" s="125"/>
      <c r="AE478" s="125"/>
      <c r="AF478" s="125"/>
      <c r="AG478" s="125" t="s">
        <v>1619</v>
      </c>
      <c r="AH478" s="125">
        <v>0</v>
      </c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</row>
    <row r="479" spans="1:60" outlineLevel="1" x14ac:dyDescent="0.2">
      <c r="A479" s="147">
        <v>118</v>
      </c>
      <c r="B479" s="148" t="s">
        <v>2123</v>
      </c>
      <c r="C479" s="163" t="s">
        <v>2124</v>
      </c>
      <c r="D479" s="149" t="s">
        <v>1641</v>
      </c>
      <c r="E479" s="150">
        <v>49.155000000000001</v>
      </c>
      <c r="F479" s="151"/>
      <c r="G479" s="152">
        <f>ROUND(E479*F479,2)</f>
        <v>0</v>
      </c>
      <c r="H479" s="151">
        <v>99.49</v>
      </c>
      <c r="I479" s="152">
        <f>ROUND(E479*H479,2)</f>
        <v>4890.43</v>
      </c>
      <c r="J479" s="151">
        <v>85.01</v>
      </c>
      <c r="K479" s="152">
        <f>ROUND(E479*J479,2)</f>
        <v>4178.67</v>
      </c>
      <c r="L479" s="152">
        <v>21</v>
      </c>
      <c r="M479" s="152">
        <f>G479*(1+L479/100)</f>
        <v>0</v>
      </c>
      <c r="N479" s="150">
        <v>1.7000000000000001E-4</v>
      </c>
      <c r="O479" s="150">
        <f>ROUND(E479*N479,2)</f>
        <v>0.01</v>
      </c>
      <c r="P479" s="150">
        <v>0</v>
      </c>
      <c r="Q479" s="150">
        <f>ROUND(E479*P479,2)</f>
        <v>0</v>
      </c>
      <c r="R479" s="152"/>
      <c r="S479" s="152" t="s">
        <v>1617</v>
      </c>
      <c r="T479" s="153" t="s">
        <v>1617</v>
      </c>
      <c r="U479" s="135">
        <v>0</v>
      </c>
      <c r="V479" s="135">
        <f>ROUND(E479*U479,2)</f>
        <v>0</v>
      </c>
      <c r="W479" s="135"/>
      <c r="X479" s="135" t="s">
        <v>1458</v>
      </c>
      <c r="Y479" s="135" t="s">
        <v>1459</v>
      </c>
      <c r="Z479" s="125"/>
      <c r="AA479" s="125"/>
      <c r="AB479" s="125"/>
      <c r="AC479" s="125"/>
      <c r="AD479" s="125"/>
      <c r="AE479" s="125"/>
      <c r="AF479" s="125"/>
      <c r="AG479" s="125" t="s">
        <v>2106</v>
      </c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</row>
    <row r="480" spans="1:60" ht="22.5" outlineLevel="2" x14ac:dyDescent="0.2">
      <c r="A480" s="132"/>
      <c r="B480" s="133"/>
      <c r="C480" s="170" t="s">
        <v>2125</v>
      </c>
      <c r="D480" s="168"/>
      <c r="E480" s="169">
        <v>49.16</v>
      </c>
      <c r="F480" s="135"/>
      <c r="G480" s="135"/>
      <c r="H480" s="135"/>
      <c r="I480" s="135"/>
      <c r="J480" s="135"/>
      <c r="K480" s="135"/>
      <c r="L480" s="135"/>
      <c r="M480" s="135"/>
      <c r="N480" s="134"/>
      <c r="O480" s="134"/>
      <c r="P480" s="134"/>
      <c r="Q480" s="134"/>
      <c r="R480" s="135"/>
      <c r="S480" s="135"/>
      <c r="T480" s="135"/>
      <c r="U480" s="135"/>
      <c r="V480" s="135"/>
      <c r="W480" s="135"/>
      <c r="X480" s="135"/>
      <c r="Y480" s="135"/>
      <c r="Z480" s="125"/>
      <c r="AA480" s="125"/>
      <c r="AB480" s="125"/>
      <c r="AC480" s="125"/>
      <c r="AD480" s="125"/>
      <c r="AE480" s="125"/>
      <c r="AF480" s="125"/>
      <c r="AG480" s="125" t="s">
        <v>1619</v>
      </c>
      <c r="AH480" s="125">
        <v>0</v>
      </c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</row>
    <row r="481" spans="1:60" ht="22.5" outlineLevel="1" x14ac:dyDescent="0.2">
      <c r="A481" s="147">
        <v>119</v>
      </c>
      <c r="B481" s="148" t="s">
        <v>2126</v>
      </c>
      <c r="C481" s="163" t="s">
        <v>2127</v>
      </c>
      <c r="D481" s="149" t="s">
        <v>1716</v>
      </c>
      <c r="E481" s="150">
        <v>40.454999999999998</v>
      </c>
      <c r="F481" s="151"/>
      <c r="G481" s="152">
        <f>ROUND(E481*F481,2)</f>
        <v>0</v>
      </c>
      <c r="H481" s="151">
        <v>115.37</v>
      </c>
      <c r="I481" s="152">
        <f>ROUND(E481*H481,2)</f>
        <v>4667.29</v>
      </c>
      <c r="J481" s="151">
        <v>53.13</v>
      </c>
      <c r="K481" s="152">
        <f>ROUND(E481*J481,2)</f>
        <v>2149.37</v>
      </c>
      <c r="L481" s="152">
        <v>21</v>
      </c>
      <c r="M481" s="152">
        <f>G481*(1+L481/100)</f>
        <v>0</v>
      </c>
      <c r="N481" s="150">
        <v>5.2999999999999998E-4</v>
      </c>
      <c r="O481" s="150">
        <f>ROUND(E481*N481,2)</f>
        <v>0.02</v>
      </c>
      <c r="P481" s="150">
        <v>0</v>
      </c>
      <c r="Q481" s="150">
        <f>ROUND(E481*P481,2)</f>
        <v>0</v>
      </c>
      <c r="R481" s="152"/>
      <c r="S481" s="152" t="s">
        <v>1617</v>
      </c>
      <c r="T481" s="153" t="s">
        <v>1617</v>
      </c>
      <c r="U481" s="135">
        <v>0</v>
      </c>
      <c r="V481" s="135">
        <f>ROUND(E481*U481,2)</f>
        <v>0</v>
      </c>
      <c r="W481" s="135"/>
      <c r="X481" s="135" t="s">
        <v>1458</v>
      </c>
      <c r="Y481" s="135" t="s">
        <v>1459</v>
      </c>
      <c r="Z481" s="125"/>
      <c r="AA481" s="125"/>
      <c r="AB481" s="125"/>
      <c r="AC481" s="125"/>
      <c r="AD481" s="125"/>
      <c r="AE481" s="125"/>
      <c r="AF481" s="125"/>
      <c r="AG481" s="125" t="s">
        <v>2106</v>
      </c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</row>
    <row r="482" spans="1:60" ht="33.75" outlineLevel="2" x14ac:dyDescent="0.2">
      <c r="A482" s="132"/>
      <c r="B482" s="133"/>
      <c r="C482" s="170" t="s">
        <v>2128</v>
      </c>
      <c r="D482" s="168"/>
      <c r="E482" s="169">
        <v>40.450000000000003</v>
      </c>
      <c r="F482" s="135"/>
      <c r="G482" s="135"/>
      <c r="H482" s="135"/>
      <c r="I482" s="135"/>
      <c r="J482" s="135"/>
      <c r="K482" s="135"/>
      <c r="L482" s="135"/>
      <c r="M482" s="135"/>
      <c r="N482" s="134"/>
      <c r="O482" s="134"/>
      <c r="P482" s="134"/>
      <c r="Q482" s="134"/>
      <c r="R482" s="135"/>
      <c r="S482" s="135"/>
      <c r="T482" s="135"/>
      <c r="U482" s="135"/>
      <c r="V482" s="135"/>
      <c r="W482" s="135"/>
      <c r="X482" s="135"/>
      <c r="Y482" s="135"/>
      <c r="Z482" s="125"/>
      <c r="AA482" s="125"/>
      <c r="AB482" s="125"/>
      <c r="AC482" s="125"/>
      <c r="AD482" s="125"/>
      <c r="AE482" s="125"/>
      <c r="AF482" s="125"/>
      <c r="AG482" s="125" t="s">
        <v>1619</v>
      </c>
      <c r="AH482" s="125">
        <v>0</v>
      </c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</row>
    <row r="483" spans="1:60" outlineLevel="1" x14ac:dyDescent="0.2">
      <c r="A483" s="147">
        <v>120</v>
      </c>
      <c r="B483" s="148" t="s">
        <v>2129</v>
      </c>
      <c r="C483" s="163" t="s">
        <v>2130</v>
      </c>
      <c r="D483" s="149" t="s">
        <v>1641</v>
      </c>
      <c r="E483" s="150">
        <v>223</v>
      </c>
      <c r="F483" s="151"/>
      <c r="G483" s="152">
        <f>ROUND(E483*F483,2)</f>
        <v>0</v>
      </c>
      <c r="H483" s="151">
        <v>158.5</v>
      </c>
      <c r="I483" s="152">
        <f>ROUND(E483*H483,2)</f>
        <v>35345.5</v>
      </c>
      <c r="J483" s="151">
        <v>0</v>
      </c>
      <c r="K483" s="152">
        <f>ROUND(E483*J483,2)</f>
        <v>0</v>
      </c>
      <c r="L483" s="152">
        <v>21</v>
      </c>
      <c r="M483" s="152">
        <f>G483*(1+L483/100)</f>
        <v>0</v>
      </c>
      <c r="N483" s="150">
        <v>4.5999999999999999E-3</v>
      </c>
      <c r="O483" s="150">
        <f>ROUND(E483*N483,2)</f>
        <v>1.03</v>
      </c>
      <c r="P483" s="150">
        <v>0</v>
      </c>
      <c r="Q483" s="150">
        <f>ROUND(E483*P483,2)</f>
        <v>0</v>
      </c>
      <c r="R483" s="152" t="s">
        <v>1657</v>
      </c>
      <c r="S483" s="152" t="s">
        <v>1617</v>
      </c>
      <c r="T483" s="153" t="s">
        <v>1617</v>
      </c>
      <c r="U483" s="135">
        <v>0</v>
      </c>
      <c r="V483" s="135">
        <f>ROUND(E483*U483,2)</f>
        <v>0</v>
      </c>
      <c r="W483" s="135"/>
      <c r="X483" s="135" t="s">
        <v>1541</v>
      </c>
      <c r="Y483" s="135" t="s">
        <v>1459</v>
      </c>
      <c r="Z483" s="125"/>
      <c r="AA483" s="125"/>
      <c r="AB483" s="125"/>
      <c r="AC483" s="125"/>
      <c r="AD483" s="125"/>
      <c r="AE483" s="125"/>
      <c r="AF483" s="125"/>
      <c r="AG483" s="125" t="s">
        <v>2131</v>
      </c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</row>
    <row r="484" spans="1:60" outlineLevel="2" x14ac:dyDescent="0.2">
      <c r="A484" s="132"/>
      <c r="B484" s="133"/>
      <c r="C484" s="170" t="s">
        <v>2132</v>
      </c>
      <c r="D484" s="168"/>
      <c r="E484" s="169"/>
      <c r="F484" s="135"/>
      <c r="G484" s="135"/>
      <c r="H484" s="135"/>
      <c r="I484" s="135"/>
      <c r="J484" s="135"/>
      <c r="K484" s="135"/>
      <c r="L484" s="135"/>
      <c r="M484" s="135"/>
      <c r="N484" s="134"/>
      <c r="O484" s="134"/>
      <c r="P484" s="134"/>
      <c r="Q484" s="134"/>
      <c r="R484" s="135"/>
      <c r="S484" s="135"/>
      <c r="T484" s="135"/>
      <c r="U484" s="135"/>
      <c r="V484" s="135"/>
      <c r="W484" s="135"/>
      <c r="X484" s="135"/>
      <c r="Y484" s="135"/>
      <c r="Z484" s="125"/>
      <c r="AA484" s="125"/>
      <c r="AB484" s="125"/>
      <c r="AC484" s="125"/>
      <c r="AD484" s="125"/>
      <c r="AE484" s="125"/>
      <c r="AF484" s="125"/>
      <c r="AG484" s="125" t="s">
        <v>1619</v>
      </c>
      <c r="AH484" s="125">
        <v>0</v>
      </c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</row>
    <row r="485" spans="1:60" outlineLevel="3" x14ac:dyDescent="0.2">
      <c r="A485" s="132"/>
      <c r="B485" s="133"/>
      <c r="C485" s="170" t="s">
        <v>2133</v>
      </c>
      <c r="D485" s="168"/>
      <c r="E485" s="169">
        <v>153.66</v>
      </c>
      <c r="F485" s="135"/>
      <c r="G485" s="135"/>
      <c r="H485" s="135"/>
      <c r="I485" s="135"/>
      <c r="J485" s="135"/>
      <c r="K485" s="135"/>
      <c r="L485" s="135"/>
      <c r="M485" s="135"/>
      <c r="N485" s="134"/>
      <c r="O485" s="134"/>
      <c r="P485" s="134"/>
      <c r="Q485" s="134"/>
      <c r="R485" s="135"/>
      <c r="S485" s="135"/>
      <c r="T485" s="135"/>
      <c r="U485" s="135"/>
      <c r="V485" s="135"/>
      <c r="W485" s="135"/>
      <c r="X485" s="135"/>
      <c r="Y485" s="135"/>
      <c r="Z485" s="125"/>
      <c r="AA485" s="125"/>
      <c r="AB485" s="125"/>
      <c r="AC485" s="125"/>
      <c r="AD485" s="125"/>
      <c r="AE485" s="125"/>
      <c r="AF485" s="125"/>
      <c r="AG485" s="125" t="s">
        <v>1619</v>
      </c>
      <c r="AH485" s="125">
        <v>0</v>
      </c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</row>
    <row r="486" spans="1:60" outlineLevel="3" x14ac:dyDescent="0.2">
      <c r="A486" s="132"/>
      <c r="B486" s="133"/>
      <c r="C486" s="170" t="s">
        <v>2134</v>
      </c>
      <c r="D486" s="168"/>
      <c r="E486" s="169">
        <v>33.43</v>
      </c>
      <c r="F486" s="135"/>
      <c r="G486" s="135"/>
      <c r="H486" s="135"/>
      <c r="I486" s="135"/>
      <c r="J486" s="135"/>
      <c r="K486" s="135"/>
      <c r="L486" s="135"/>
      <c r="M486" s="135"/>
      <c r="N486" s="134"/>
      <c r="O486" s="134"/>
      <c r="P486" s="134"/>
      <c r="Q486" s="134"/>
      <c r="R486" s="135"/>
      <c r="S486" s="135"/>
      <c r="T486" s="135"/>
      <c r="U486" s="135"/>
      <c r="V486" s="135"/>
      <c r="W486" s="135"/>
      <c r="X486" s="135"/>
      <c r="Y486" s="135"/>
      <c r="Z486" s="125"/>
      <c r="AA486" s="125"/>
      <c r="AB486" s="125"/>
      <c r="AC486" s="125"/>
      <c r="AD486" s="125"/>
      <c r="AE486" s="125"/>
      <c r="AF486" s="125"/>
      <c r="AG486" s="125" t="s">
        <v>1619</v>
      </c>
      <c r="AH486" s="125">
        <v>0</v>
      </c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</row>
    <row r="487" spans="1:60" outlineLevel="3" x14ac:dyDescent="0.2">
      <c r="A487" s="132"/>
      <c r="B487" s="133"/>
      <c r="C487" s="170" t="s">
        <v>2135</v>
      </c>
      <c r="D487" s="168"/>
      <c r="E487" s="169">
        <v>31.83</v>
      </c>
      <c r="F487" s="135"/>
      <c r="G487" s="135"/>
      <c r="H487" s="135"/>
      <c r="I487" s="135"/>
      <c r="J487" s="135"/>
      <c r="K487" s="135"/>
      <c r="L487" s="135"/>
      <c r="M487" s="135"/>
      <c r="N487" s="134"/>
      <c r="O487" s="134"/>
      <c r="P487" s="134"/>
      <c r="Q487" s="134"/>
      <c r="R487" s="135"/>
      <c r="S487" s="135"/>
      <c r="T487" s="135"/>
      <c r="U487" s="135"/>
      <c r="V487" s="135"/>
      <c r="W487" s="135"/>
      <c r="X487" s="135"/>
      <c r="Y487" s="135"/>
      <c r="Z487" s="125"/>
      <c r="AA487" s="125"/>
      <c r="AB487" s="125"/>
      <c r="AC487" s="125"/>
      <c r="AD487" s="125"/>
      <c r="AE487" s="125"/>
      <c r="AF487" s="125"/>
      <c r="AG487" s="125" t="s">
        <v>1619</v>
      </c>
      <c r="AH487" s="125">
        <v>0</v>
      </c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</row>
    <row r="488" spans="1:60" outlineLevel="3" x14ac:dyDescent="0.2">
      <c r="A488" s="132"/>
      <c r="B488" s="133"/>
      <c r="C488" s="170" t="s">
        <v>2136</v>
      </c>
      <c r="D488" s="168"/>
      <c r="E488" s="169">
        <v>3.5</v>
      </c>
      <c r="F488" s="135"/>
      <c r="G488" s="135"/>
      <c r="H488" s="135"/>
      <c r="I488" s="135"/>
      <c r="J488" s="135"/>
      <c r="K488" s="135"/>
      <c r="L488" s="135"/>
      <c r="M488" s="135"/>
      <c r="N488" s="134"/>
      <c r="O488" s="134"/>
      <c r="P488" s="134"/>
      <c r="Q488" s="134"/>
      <c r="R488" s="135"/>
      <c r="S488" s="135"/>
      <c r="T488" s="135"/>
      <c r="U488" s="135"/>
      <c r="V488" s="135"/>
      <c r="W488" s="135"/>
      <c r="X488" s="135"/>
      <c r="Y488" s="135"/>
      <c r="Z488" s="125"/>
      <c r="AA488" s="125"/>
      <c r="AB488" s="125"/>
      <c r="AC488" s="125"/>
      <c r="AD488" s="125"/>
      <c r="AE488" s="125"/>
      <c r="AF488" s="125"/>
      <c r="AG488" s="125" t="s">
        <v>1619</v>
      </c>
      <c r="AH488" s="125">
        <v>0</v>
      </c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</row>
    <row r="489" spans="1:60" outlineLevel="3" x14ac:dyDescent="0.2">
      <c r="A489" s="132"/>
      <c r="B489" s="133"/>
      <c r="C489" s="170" t="s">
        <v>2137</v>
      </c>
      <c r="D489" s="168"/>
      <c r="E489" s="169">
        <v>0.57999999999999996</v>
      </c>
      <c r="F489" s="135"/>
      <c r="G489" s="135"/>
      <c r="H489" s="135"/>
      <c r="I489" s="135"/>
      <c r="J489" s="135"/>
      <c r="K489" s="135"/>
      <c r="L489" s="135"/>
      <c r="M489" s="135"/>
      <c r="N489" s="134"/>
      <c r="O489" s="134"/>
      <c r="P489" s="134"/>
      <c r="Q489" s="134"/>
      <c r="R489" s="135"/>
      <c r="S489" s="135"/>
      <c r="T489" s="135"/>
      <c r="U489" s="135"/>
      <c r="V489" s="135"/>
      <c r="W489" s="135"/>
      <c r="X489" s="135"/>
      <c r="Y489" s="135"/>
      <c r="Z489" s="125"/>
      <c r="AA489" s="125"/>
      <c r="AB489" s="125"/>
      <c r="AC489" s="125"/>
      <c r="AD489" s="125"/>
      <c r="AE489" s="125"/>
      <c r="AF489" s="125"/>
      <c r="AG489" s="125" t="s">
        <v>1619</v>
      </c>
      <c r="AH489" s="125">
        <v>0</v>
      </c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</row>
    <row r="490" spans="1:60" outlineLevel="1" x14ac:dyDescent="0.2">
      <c r="A490" s="155">
        <v>121</v>
      </c>
      <c r="B490" s="156" t="s">
        <v>2138</v>
      </c>
      <c r="C490" s="164" t="s">
        <v>2139</v>
      </c>
      <c r="D490" s="157" t="s">
        <v>1682</v>
      </c>
      <c r="E490" s="158">
        <v>1.19781</v>
      </c>
      <c r="F490" s="159"/>
      <c r="G490" s="160">
        <f>ROUND(E490*F490,2)</f>
        <v>0</v>
      </c>
      <c r="H490" s="159">
        <v>0</v>
      </c>
      <c r="I490" s="160">
        <f>ROUND(E490*H490,2)</f>
        <v>0</v>
      </c>
      <c r="J490" s="159">
        <v>1204</v>
      </c>
      <c r="K490" s="160">
        <f>ROUND(E490*J490,2)</f>
        <v>1442.16</v>
      </c>
      <c r="L490" s="160">
        <v>21</v>
      </c>
      <c r="M490" s="160">
        <f>G490*(1+L490/100)</f>
        <v>0</v>
      </c>
      <c r="N490" s="158">
        <v>0</v>
      </c>
      <c r="O490" s="158">
        <f>ROUND(E490*N490,2)</f>
        <v>0</v>
      </c>
      <c r="P490" s="158">
        <v>0</v>
      </c>
      <c r="Q490" s="158">
        <f>ROUND(E490*P490,2)</f>
        <v>0</v>
      </c>
      <c r="R490" s="160"/>
      <c r="S490" s="160" t="s">
        <v>1617</v>
      </c>
      <c r="T490" s="161" t="s">
        <v>1617</v>
      </c>
      <c r="U490" s="135">
        <v>0</v>
      </c>
      <c r="V490" s="135">
        <f>ROUND(E490*U490,2)</f>
        <v>0</v>
      </c>
      <c r="W490" s="135"/>
      <c r="X490" s="135" t="s">
        <v>1458</v>
      </c>
      <c r="Y490" s="135" t="s">
        <v>1459</v>
      </c>
      <c r="Z490" s="125"/>
      <c r="AA490" s="125"/>
      <c r="AB490" s="125"/>
      <c r="AC490" s="125"/>
      <c r="AD490" s="125"/>
      <c r="AE490" s="125"/>
      <c r="AF490" s="125"/>
      <c r="AG490" s="125" t="s">
        <v>2140</v>
      </c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</row>
    <row r="491" spans="1:60" x14ac:dyDescent="0.2">
      <c r="A491" s="140" t="s">
        <v>1451</v>
      </c>
      <c r="B491" s="141" t="s">
        <v>1333</v>
      </c>
      <c r="C491" s="162" t="s">
        <v>1334</v>
      </c>
      <c r="D491" s="142"/>
      <c r="E491" s="143"/>
      <c r="F491" s="144"/>
      <c r="G491" s="144">
        <f>SUMIF(AG492:AG589,"&lt;&gt;NOR",G492:G589)</f>
        <v>0</v>
      </c>
      <c r="H491" s="144"/>
      <c r="I491" s="144">
        <f>SUM(I492:I589)</f>
        <v>160799.63</v>
      </c>
      <c r="J491" s="144"/>
      <c r="K491" s="144">
        <f>SUM(K492:K589)</f>
        <v>152540.34</v>
      </c>
      <c r="L491" s="144"/>
      <c r="M491" s="144">
        <f>SUM(M492:M589)</f>
        <v>0</v>
      </c>
      <c r="N491" s="143"/>
      <c r="O491" s="143">
        <f>SUM(O492:O589)</f>
        <v>1.03</v>
      </c>
      <c r="P491" s="143"/>
      <c r="Q491" s="143">
        <f>SUM(Q492:Q589)</f>
        <v>0</v>
      </c>
      <c r="R491" s="144"/>
      <c r="S491" s="144"/>
      <c r="T491" s="145"/>
      <c r="U491" s="139"/>
      <c r="V491" s="139">
        <f>SUM(V492:V589)</f>
        <v>0</v>
      </c>
      <c r="W491" s="139"/>
      <c r="X491" s="139"/>
      <c r="Y491" s="139"/>
      <c r="AG491" t="s">
        <v>1452</v>
      </c>
    </row>
    <row r="492" spans="1:60" ht="22.5" outlineLevel="1" x14ac:dyDescent="0.2">
      <c r="A492" s="147">
        <v>122</v>
      </c>
      <c r="B492" s="148" t="s">
        <v>2141</v>
      </c>
      <c r="C492" s="163" t="s">
        <v>2142</v>
      </c>
      <c r="D492" s="149" t="s">
        <v>1641</v>
      </c>
      <c r="E492" s="150">
        <v>45.98</v>
      </c>
      <c r="F492" s="151"/>
      <c r="G492" s="152">
        <f>ROUND(E492*F492,2)</f>
        <v>0</v>
      </c>
      <c r="H492" s="151">
        <v>37.6</v>
      </c>
      <c r="I492" s="152">
        <f>ROUND(E492*H492,2)</f>
        <v>1728.85</v>
      </c>
      <c r="J492" s="151">
        <v>13.4</v>
      </c>
      <c r="K492" s="152">
        <f>ROUND(E492*J492,2)</f>
        <v>616.13</v>
      </c>
      <c r="L492" s="152">
        <v>21</v>
      </c>
      <c r="M492" s="152">
        <f>G492*(1+L492/100)</f>
        <v>0</v>
      </c>
      <c r="N492" s="150">
        <v>3.3E-4</v>
      </c>
      <c r="O492" s="150">
        <f>ROUND(E492*N492,2)</f>
        <v>0.02</v>
      </c>
      <c r="P492" s="150">
        <v>0</v>
      </c>
      <c r="Q492" s="150">
        <f>ROUND(E492*P492,2)</f>
        <v>0</v>
      </c>
      <c r="R492" s="152"/>
      <c r="S492" s="152" t="s">
        <v>1617</v>
      </c>
      <c r="T492" s="153" t="s">
        <v>1617</v>
      </c>
      <c r="U492" s="135">
        <v>0</v>
      </c>
      <c r="V492" s="135">
        <f>ROUND(E492*U492,2)</f>
        <v>0</v>
      </c>
      <c r="W492" s="135"/>
      <c r="X492" s="135" t="s">
        <v>1458</v>
      </c>
      <c r="Y492" s="135" t="s">
        <v>1459</v>
      </c>
      <c r="Z492" s="125"/>
      <c r="AA492" s="125"/>
      <c r="AB492" s="125"/>
      <c r="AC492" s="125"/>
      <c r="AD492" s="125"/>
      <c r="AE492" s="125"/>
      <c r="AF492" s="125"/>
      <c r="AG492" s="125" t="s">
        <v>2106</v>
      </c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</row>
    <row r="493" spans="1:60" ht="33.75" outlineLevel="2" x14ac:dyDescent="0.2">
      <c r="A493" s="132"/>
      <c r="B493" s="133"/>
      <c r="C493" s="170" t="s">
        <v>2143</v>
      </c>
      <c r="D493" s="168"/>
      <c r="E493" s="169">
        <v>45.98</v>
      </c>
      <c r="F493" s="135"/>
      <c r="G493" s="135"/>
      <c r="H493" s="135"/>
      <c r="I493" s="135"/>
      <c r="J493" s="135"/>
      <c r="K493" s="135"/>
      <c r="L493" s="135"/>
      <c r="M493" s="135"/>
      <c r="N493" s="134"/>
      <c r="O493" s="134"/>
      <c r="P493" s="134"/>
      <c r="Q493" s="134"/>
      <c r="R493" s="135"/>
      <c r="S493" s="135"/>
      <c r="T493" s="135"/>
      <c r="U493" s="135"/>
      <c r="V493" s="135"/>
      <c r="W493" s="135"/>
      <c r="X493" s="135"/>
      <c r="Y493" s="135"/>
      <c r="Z493" s="125"/>
      <c r="AA493" s="125"/>
      <c r="AB493" s="125"/>
      <c r="AC493" s="125"/>
      <c r="AD493" s="125"/>
      <c r="AE493" s="125"/>
      <c r="AF493" s="125"/>
      <c r="AG493" s="125" t="s">
        <v>1619</v>
      </c>
      <c r="AH493" s="125">
        <v>0</v>
      </c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</row>
    <row r="494" spans="1:60" outlineLevel="1" x14ac:dyDescent="0.2">
      <c r="A494" s="147">
        <v>123</v>
      </c>
      <c r="B494" s="148" t="s">
        <v>2144</v>
      </c>
      <c r="C494" s="163" t="s">
        <v>2145</v>
      </c>
      <c r="D494" s="149" t="s">
        <v>1641</v>
      </c>
      <c r="E494" s="150">
        <v>45.98</v>
      </c>
      <c r="F494" s="151"/>
      <c r="G494" s="152">
        <f>ROUND(E494*F494,2)</f>
        <v>0</v>
      </c>
      <c r="H494" s="151">
        <v>14.91</v>
      </c>
      <c r="I494" s="152">
        <f>ROUND(E494*H494,2)</f>
        <v>685.56</v>
      </c>
      <c r="J494" s="151">
        <v>106.59</v>
      </c>
      <c r="K494" s="152">
        <f>ROUND(E494*J494,2)</f>
        <v>4901.01</v>
      </c>
      <c r="L494" s="152">
        <v>21</v>
      </c>
      <c r="M494" s="152">
        <f>G494*(1+L494/100)</f>
        <v>0</v>
      </c>
      <c r="N494" s="150">
        <v>3.5E-4</v>
      </c>
      <c r="O494" s="150">
        <f>ROUND(E494*N494,2)</f>
        <v>0.02</v>
      </c>
      <c r="P494" s="150">
        <v>0</v>
      </c>
      <c r="Q494" s="150">
        <f>ROUND(E494*P494,2)</f>
        <v>0</v>
      </c>
      <c r="R494" s="152"/>
      <c r="S494" s="152" t="s">
        <v>1617</v>
      </c>
      <c r="T494" s="153" t="s">
        <v>1617</v>
      </c>
      <c r="U494" s="135">
        <v>0</v>
      </c>
      <c r="V494" s="135">
        <f>ROUND(E494*U494,2)</f>
        <v>0</v>
      </c>
      <c r="W494" s="135"/>
      <c r="X494" s="135" t="s">
        <v>1458</v>
      </c>
      <c r="Y494" s="135" t="s">
        <v>1459</v>
      </c>
      <c r="Z494" s="125"/>
      <c r="AA494" s="125"/>
      <c r="AB494" s="125"/>
      <c r="AC494" s="125"/>
      <c r="AD494" s="125"/>
      <c r="AE494" s="125"/>
      <c r="AF494" s="125"/>
      <c r="AG494" s="125" t="s">
        <v>2106</v>
      </c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</row>
    <row r="495" spans="1:60" ht="33.75" outlineLevel="2" x14ac:dyDescent="0.2">
      <c r="A495" s="132"/>
      <c r="B495" s="133"/>
      <c r="C495" s="170" t="s">
        <v>2146</v>
      </c>
      <c r="D495" s="168"/>
      <c r="E495" s="169">
        <v>45.98</v>
      </c>
      <c r="F495" s="135"/>
      <c r="G495" s="135"/>
      <c r="H495" s="135"/>
      <c r="I495" s="135"/>
      <c r="J495" s="135"/>
      <c r="K495" s="135"/>
      <c r="L495" s="135"/>
      <c r="M495" s="135"/>
      <c r="N495" s="134"/>
      <c r="O495" s="134"/>
      <c r="P495" s="134"/>
      <c r="Q495" s="134"/>
      <c r="R495" s="135"/>
      <c r="S495" s="135"/>
      <c r="T495" s="135"/>
      <c r="U495" s="135"/>
      <c r="V495" s="135"/>
      <c r="W495" s="135"/>
      <c r="X495" s="135"/>
      <c r="Y495" s="135"/>
      <c r="Z495" s="125"/>
      <c r="AA495" s="125"/>
      <c r="AB495" s="125"/>
      <c r="AC495" s="125"/>
      <c r="AD495" s="125"/>
      <c r="AE495" s="125"/>
      <c r="AF495" s="125"/>
      <c r="AG495" s="125" t="s">
        <v>1619</v>
      </c>
      <c r="AH495" s="125">
        <v>0</v>
      </c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</row>
    <row r="496" spans="1:60" ht="22.5" outlineLevel="1" x14ac:dyDescent="0.2">
      <c r="A496" s="147">
        <v>124</v>
      </c>
      <c r="B496" s="148" t="s">
        <v>2147</v>
      </c>
      <c r="C496" s="163" t="s">
        <v>2148</v>
      </c>
      <c r="D496" s="149" t="s">
        <v>1641</v>
      </c>
      <c r="E496" s="150">
        <v>45.484999999999999</v>
      </c>
      <c r="F496" s="151"/>
      <c r="G496" s="152">
        <f>ROUND(E496*F496,2)</f>
        <v>0</v>
      </c>
      <c r="H496" s="151">
        <v>232.51</v>
      </c>
      <c r="I496" s="152">
        <f>ROUND(E496*H496,2)</f>
        <v>10575.72</v>
      </c>
      <c r="J496" s="151">
        <v>452.49</v>
      </c>
      <c r="K496" s="152">
        <f>ROUND(E496*J496,2)</f>
        <v>20581.509999999998</v>
      </c>
      <c r="L496" s="152">
        <v>21</v>
      </c>
      <c r="M496" s="152">
        <f>G496*(1+L496/100)</f>
        <v>0</v>
      </c>
      <c r="N496" s="150">
        <v>0</v>
      </c>
      <c r="O496" s="150">
        <f>ROUND(E496*N496,2)</f>
        <v>0</v>
      </c>
      <c r="P496" s="150">
        <v>0</v>
      </c>
      <c r="Q496" s="150">
        <f>ROUND(E496*P496,2)</f>
        <v>0</v>
      </c>
      <c r="R496" s="152"/>
      <c r="S496" s="152" t="s">
        <v>1617</v>
      </c>
      <c r="T496" s="153" t="s">
        <v>1617</v>
      </c>
      <c r="U496" s="135">
        <v>0</v>
      </c>
      <c r="V496" s="135">
        <f>ROUND(E496*U496,2)</f>
        <v>0</v>
      </c>
      <c r="W496" s="135"/>
      <c r="X496" s="135" t="s">
        <v>1458</v>
      </c>
      <c r="Y496" s="135" t="s">
        <v>1459</v>
      </c>
      <c r="Z496" s="125"/>
      <c r="AA496" s="125"/>
      <c r="AB496" s="125"/>
      <c r="AC496" s="125"/>
      <c r="AD496" s="125"/>
      <c r="AE496" s="125"/>
      <c r="AF496" s="125"/>
      <c r="AG496" s="125" t="s">
        <v>2106</v>
      </c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</row>
    <row r="497" spans="1:60" ht="22.5" outlineLevel="2" x14ac:dyDescent="0.2">
      <c r="A497" s="132"/>
      <c r="B497" s="133"/>
      <c r="C497" s="269" t="s">
        <v>2149</v>
      </c>
      <c r="D497" s="270"/>
      <c r="E497" s="270"/>
      <c r="F497" s="270"/>
      <c r="G497" s="270"/>
      <c r="H497" s="135"/>
      <c r="I497" s="135"/>
      <c r="J497" s="135"/>
      <c r="K497" s="135"/>
      <c r="L497" s="135"/>
      <c r="M497" s="135"/>
      <c r="N497" s="134"/>
      <c r="O497" s="134"/>
      <c r="P497" s="134"/>
      <c r="Q497" s="134"/>
      <c r="R497" s="135"/>
      <c r="S497" s="135"/>
      <c r="T497" s="135"/>
      <c r="U497" s="135"/>
      <c r="V497" s="135"/>
      <c r="W497" s="135"/>
      <c r="X497" s="135"/>
      <c r="Y497" s="135"/>
      <c r="Z497" s="125"/>
      <c r="AA497" s="125"/>
      <c r="AB497" s="125"/>
      <c r="AC497" s="125"/>
      <c r="AD497" s="125"/>
      <c r="AE497" s="125"/>
      <c r="AF497" s="125"/>
      <c r="AG497" s="125" t="s">
        <v>1462</v>
      </c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54" t="str">
        <f>C497</f>
        <v>Položka je určena pro montáž krytiny střech objektů výšky do 8 m, fólií připevněnou kotvením do betonu (4 ks/m2) včetně překrytí kotev fólií.</v>
      </c>
      <c r="BB497" s="125"/>
      <c r="BC497" s="125"/>
      <c r="BD497" s="125"/>
      <c r="BE497" s="125"/>
      <c r="BF497" s="125"/>
      <c r="BG497" s="125"/>
      <c r="BH497" s="125"/>
    </row>
    <row r="498" spans="1:60" outlineLevel="2" x14ac:dyDescent="0.2">
      <c r="A498" s="132"/>
      <c r="B498" s="133"/>
      <c r="C498" s="170" t="s">
        <v>2150</v>
      </c>
      <c r="D498" s="168"/>
      <c r="E498" s="169">
        <v>30.5</v>
      </c>
      <c r="F498" s="135"/>
      <c r="G498" s="135"/>
      <c r="H498" s="135"/>
      <c r="I498" s="135"/>
      <c r="J498" s="135"/>
      <c r="K498" s="135"/>
      <c r="L498" s="135"/>
      <c r="M498" s="135"/>
      <c r="N498" s="134"/>
      <c r="O498" s="134"/>
      <c r="P498" s="134"/>
      <c r="Q498" s="134"/>
      <c r="R498" s="135"/>
      <c r="S498" s="135"/>
      <c r="T498" s="135"/>
      <c r="U498" s="135"/>
      <c r="V498" s="135"/>
      <c r="W498" s="135"/>
      <c r="X498" s="135"/>
      <c r="Y498" s="135"/>
      <c r="Z498" s="125"/>
      <c r="AA498" s="125"/>
      <c r="AB498" s="125"/>
      <c r="AC498" s="125"/>
      <c r="AD498" s="125"/>
      <c r="AE498" s="125"/>
      <c r="AF498" s="125"/>
      <c r="AG498" s="125" t="s">
        <v>1619</v>
      </c>
      <c r="AH498" s="125">
        <v>0</v>
      </c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</row>
    <row r="499" spans="1:60" ht="33.75" outlineLevel="3" x14ac:dyDescent="0.2">
      <c r="A499" s="132"/>
      <c r="B499" s="133"/>
      <c r="C499" s="170" t="s">
        <v>2151</v>
      </c>
      <c r="D499" s="168"/>
      <c r="E499" s="169">
        <v>14.98</v>
      </c>
      <c r="F499" s="135"/>
      <c r="G499" s="135"/>
      <c r="H499" s="135"/>
      <c r="I499" s="135"/>
      <c r="J499" s="135"/>
      <c r="K499" s="135"/>
      <c r="L499" s="135"/>
      <c r="M499" s="135"/>
      <c r="N499" s="134"/>
      <c r="O499" s="134"/>
      <c r="P499" s="134"/>
      <c r="Q499" s="134"/>
      <c r="R499" s="135"/>
      <c r="S499" s="135"/>
      <c r="T499" s="135"/>
      <c r="U499" s="135"/>
      <c r="V499" s="135"/>
      <c r="W499" s="135"/>
      <c r="X499" s="135"/>
      <c r="Y499" s="135"/>
      <c r="Z499" s="125"/>
      <c r="AA499" s="125"/>
      <c r="AB499" s="125"/>
      <c r="AC499" s="125"/>
      <c r="AD499" s="125"/>
      <c r="AE499" s="125"/>
      <c r="AF499" s="125"/>
      <c r="AG499" s="125" t="s">
        <v>1619</v>
      </c>
      <c r="AH499" s="125">
        <v>0</v>
      </c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</row>
    <row r="500" spans="1:60" ht="22.5" outlineLevel="1" x14ac:dyDescent="0.2">
      <c r="A500" s="147">
        <v>125</v>
      </c>
      <c r="B500" s="148" t="s">
        <v>2152</v>
      </c>
      <c r="C500" s="163" t="s">
        <v>2153</v>
      </c>
      <c r="D500" s="149" t="s">
        <v>1641</v>
      </c>
      <c r="E500" s="150">
        <v>95.9</v>
      </c>
      <c r="F500" s="151"/>
      <c r="G500" s="152">
        <f>ROUND(E500*F500,2)</f>
        <v>0</v>
      </c>
      <c r="H500" s="151">
        <v>51.13</v>
      </c>
      <c r="I500" s="152">
        <f>ROUND(E500*H500,2)</f>
        <v>4903.37</v>
      </c>
      <c r="J500" s="151">
        <v>452.87</v>
      </c>
      <c r="K500" s="152">
        <f>ROUND(E500*J500,2)</f>
        <v>43430.23</v>
      </c>
      <c r="L500" s="152">
        <v>21</v>
      </c>
      <c r="M500" s="152">
        <f>G500*(1+L500/100)</f>
        <v>0</v>
      </c>
      <c r="N500" s="150">
        <v>0</v>
      </c>
      <c r="O500" s="150">
        <f>ROUND(E500*N500,2)</f>
        <v>0</v>
      </c>
      <c r="P500" s="150">
        <v>0</v>
      </c>
      <c r="Q500" s="150">
        <f>ROUND(E500*P500,2)</f>
        <v>0</v>
      </c>
      <c r="R500" s="152"/>
      <c r="S500" s="152" t="s">
        <v>1617</v>
      </c>
      <c r="T500" s="153" t="s">
        <v>1617</v>
      </c>
      <c r="U500" s="135">
        <v>0</v>
      </c>
      <c r="V500" s="135">
        <f>ROUND(E500*U500,2)</f>
        <v>0</v>
      </c>
      <c r="W500" s="135"/>
      <c r="X500" s="135" t="s">
        <v>1458</v>
      </c>
      <c r="Y500" s="135" t="s">
        <v>1459</v>
      </c>
      <c r="Z500" s="125"/>
      <c r="AA500" s="125"/>
      <c r="AB500" s="125"/>
      <c r="AC500" s="125"/>
      <c r="AD500" s="125"/>
      <c r="AE500" s="125"/>
      <c r="AF500" s="125"/>
      <c r="AG500" s="125" t="s">
        <v>2106</v>
      </c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</row>
    <row r="501" spans="1:60" ht="22.5" outlineLevel="2" x14ac:dyDescent="0.2">
      <c r="A501" s="132"/>
      <c r="B501" s="133"/>
      <c r="C501" s="269" t="s">
        <v>2154</v>
      </c>
      <c r="D501" s="270"/>
      <c r="E501" s="270"/>
      <c r="F501" s="270"/>
      <c r="G501" s="270"/>
      <c r="H501" s="135"/>
      <c r="I501" s="135"/>
      <c r="J501" s="135"/>
      <c r="K501" s="135"/>
      <c r="L501" s="135"/>
      <c r="M501" s="135"/>
      <c r="N501" s="134"/>
      <c r="O501" s="134"/>
      <c r="P501" s="134"/>
      <c r="Q501" s="134"/>
      <c r="R501" s="135"/>
      <c r="S501" s="135"/>
      <c r="T501" s="135"/>
      <c r="U501" s="135"/>
      <c r="V501" s="135"/>
      <c r="W501" s="135"/>
      <c r="X501" s="135"/>
      <c r="Y501" s="135"/>
      <c r="Z501" s="125"/>
      <c r="AA501" s="125"/>
      <c r="AB501" s="125"/>
      <c r="AC501" s="125"/>
      <c r="AD501" s="125"/>
      <c r="AE501" s="125"/>
      <c r="AF501" s="125"/>
      <c r="AG501" s="125" t="s">
        <v>1462</v>
      </c>
      <c r="AH501" s="125"/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54" t="str">
        <f>C501</f>
        <v>Položka je určena pro montáž krytiny střech objektů výšky do 8 m, fólií připevněnou kotvením do profilovaného plechu nebo do dřevěného bednění (4 ks/m2) včetně překrytí kotev fólií.</v>
      </c>
      <c r="BB501" s="125"/>
      <c r="BC501" s="125"/>
      <c r="BD501" s="125"/>
      <c r="BE501" s="125"/>
      <c r="BF501" s="125"/>
      <c r="BG501" s="125"/>
      <c r="BH501" s="125"/>
    </row>
    <row r="502" spans="1:60" outlineLevel="2" x14ac:dyDescent="0.2">
      <c r="A502" s="132"/>
      <c r="B502" s="133"/>
      <c r="C502" s="170" t="s">
        <v>2155</v>
      </c>
      <c r="D502" s="168"/>
      <c r="E502" s="169">
        <v>91</v>
      </c>
      <c r="F502" s="135"/>
      <c r="G502" s="135"/>
      <c r="H502" s="135"/>
      <c r="I502" s="135"/>
      <c r="J502" s="135"/>
      <c r="K502" s="135"/>
      <c r="L502" s="135"/>
      <c r="M502" s="135"/>
      <c r="N502" s="134"/>
      <c r="O502" s="134"/>
      <c r="P502" s="134"/>
      <c r="Q502" s="134"/>
      <c r="R502" s="135"/>
      <c r="S502" s="135"/>
      <c r="T502" s="135"/>
      <c r="U502" s="135"/>
      <c r="V502" s="135"/>
      <c r="W502" s="135"/>
      <c r="X502" s="135"/>
      <c r="Y502" s="135"/>
      <c r="Z502" s="125"/>
      <c r="AA502" s="125"/>
      <c r="AB502" s="125"/>
      <c r="AC502" s="125"/>
      <c r="AD502" s="125"/>
      <c r="AE502" s="125"/>
      <c r="AF502" s="125"/>
      <c r="AG502" s="125" t="s">
        <v>1619</v>
      </c>
      <c r="AH502" s="125">
        <v>0</v>
      </c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</row>
    <row r="503" spans="1:60" outlineLevel="3" x14ac:dyDescent="0.2">
      <c r="A503" s="132"/>
      <c r="B503" s="133"/>
      <c r="C503" s="170" t="s">
        <v>2156</v>
      </c>
      <c r="D503" s="168"/>
      <c r="E503" s="169">
        <v>4.9000000000000004</v>
      </c>
      <c r="F503" s="135"/>
      <c r="G503" s="135"/>
      <c r="H503" s="135"/>
      <c r="I503" s="135"/>
      <c r="J503" s="135"/>
      <c r="K503" s="135"/>
      <c r="L503" s="135"/>
      <c r="M503" s="135"/>
      <c r="N503" s="134"/>
      <c r="O503" s="134"/>
      <c r="P503" s="134"/>
      <c r="Q503" s="134"/>
      <c r="R503" s="135"/>
      <c r="S503" s="135"/>
      <c r="T503" s="135"/>
      <c r="U503" s="135"/>
      <c r="V503" s="135"/>
      <c r="W503" s="135"/>
      <c r="X503" s="135"/>
      <c r="Y503" s="135"/>
      <c r="Z503" s="125"/>
      <c r="AA503" s="125"/>
      <c r="AB503" s="125"/>
      <c r="AC503" s="125"/>
      <c r="AD503" s="125"/>
      <c r="AE503" s="125"/>
      <c r="AF503" s="125"/>
      <c r="AG503" s="125" t="s">
        <v>1619</v>
      </c>
      <c r="AH503" s="125">
        <v>0</v>
      </c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</row>
    <row r="504" spans="1:60" outlineLevel="1" x14ac:dyDescent="0.2">
      <c r="A504" s="147">
        <v>126</v>
      </c>
      <c r="B504" s="148" t="s">
        <v>2157</v>
      </c>
      <c r="C504" s="163" t="s">
        <v>2158</v>
      </c>
      <c r="D504" s="149" t="s">
        <v>1716</v>
      </c>
      <c r="E504" s="150">
        <v>27</v>
      </c>
      <c r="F504" s="151"/>
      <c r="G504" s="152">
        <f>ROUND(E504*F504,2)</f>
        <v>0</v>
      </c>
      <c r="H504" s="151">
        <v>217.61</v>
      </c>
      <c r="I504" s="152">
        <f>ROUND(E504*H504,2)</f>
        <v>5875.47</v>
      </c>
      <c r="J504" s="151">
        <v>133.88999999999999</v>
      </c>
      <c r="K504" s="152">
        <f>ROUND(E504*J504,2)</f>
        <v>3615.03</v>
      </c>
      <c r="L504" s="152">
        <v>21</v>
      </c>
      <c r="M504" s="152">
        <f>G504*(1+L504/100)</f>
        <v>0</v>
      </c>
      <c r="N504" s="150">
        <v>1.5200000000000001E-3</v>
      </c>
      <c r="O504" s="150">
        <f>ROUND(E504*N504,2)</f>
        <v>0.04</v>
      </c>
      <c r="P504" s="150">
        <v>0</v>
      </c>
      <c r="Q504" s="150">
        <f>ROUND(E504*P504,2)</f>
        <v>0</v>
      </c>
      <c r="R504" s="152"/>
      <c r="S504" s="152" t="s">
        <v>1617</v>
      </c>
      <c r="T504" s="153" t="s">
        <v>1617</v>
      </c>
      <c r="U504" s="135">
        <v>0</v>
      </c>
      <c r="V504" s="135">
        <f>ROUND(E504*U504,2)</f>
        <v>0</v>
      </c>
      <c r="W504" s="135"/>
      <c r="X504" s="135" t="s">
        <v>1458</v>
      </c>
      <c r="Y504" s="135" t="s">
        <v>1459</v>
      </c>
      <c r="Z504" s="125"/>
      <c r="AA504" s="125"/>
      <c r="AB504" s="125"/>
      <c r="AC504" s="125"/>
      <c r="AD504" s="125"/>
      <c r="AE504" s="125"/>
      <c r="AF504" s="125"/>
      <c r="AG504" s="125" t="s">
        <v>2106</v>
      </c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</row>
    <row r="505" spans="1:60" ht="22.5" outlineLevel="2" x14ac:dyDescent="0.2">
      <c r="A505" s="132"/>
      <c r="B505" s="133"/>
      <c r="C505" s="269" t="s">
        <v>627</v>
      </c>
      <c r="D505" s="270"/>
      <c r="E505" s="270"/>
      <c r="F505" s="270"/>
      <c r="G505" s="270"/>
      <c r="H505" s="135"/>
      <c r="I505" s="135"/>
      <c r="J505" s="135"/>
      <c r="K505" s="135"/>
      <c r="L505" s="135"/>
      <c r="M505" s="135"/>
      <c r="N505" s="134"/>
      <c r="O505" s="134"/>
      <c r="P505" s="134"/>
      <c r="Q505" s="134"/>
      <c r="R505" s="135"/>
      <c r="S505" s="135"/>
      <c r="T505" s="135"/>
      <c r="U505" s="135"/>
      <c r="V505" s="135"/>
      <c r="W505" s="135"/>
      <c r="X505" s="135"/>
      <c r="Y505" s="135"/>
      <c r="Z505" s="125"/>
      <c r="AA505" s="125"/>
      <c r="AB505" s="125"/>
      <c r="AC505" s="125"/>
      <c r="AD505" s="125"/>
      <c r="AE505" s="125"/>
      <c r="AF505" s="125"/>
      <c r="AG505" s="125" t="s">
        <v>1462</v>
      </c>
      <c r="AH505" s="125"/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54" t="str">
        <f>C505</f>
        <v>Položka obsahuje dodávku a montáž atikové okapnice RŠ 200 mm osazené do podkladu spojovacím materiálem ve dvou řadách celkem 12 ks/m.</v>
      </c>
      <c r="BB505" s="125"/>
      <c r="BC505" s="125"/>
      <c r="BD505" s="125"/>
      <c r="BE505" s="125"/>
      <c r="BF505" s="125"/>
      <c r="BG505" s="125"/>
      <c r="BH505" s="125"/>
    </row>
    <row r="506" spans="1:60" outlineLevel="2" x14ac:dyDescent="0.2">
      <c r="A506" s="132"/>
      <c r="B506" s="133"/>
      <c r="C506" s="170" t="s">
        <v>628</v>
      </c>
      <c r="D506" s="168"/>
      <c r="E506" s="169">
        <v>27</v>
      </c>
      <c r="F506" s="135"/>
      <c r="G506" s="135"/>
      <c r="H506" s="135"/>
      <c r="I506" s="135"/>
      <c r="J506" s="135"/>
      <c r="K506" s="135"/>
      <c r="L506" s="135"/>
      <c r="M506" s="135"/>
      <c r="N506" s="134"/>
      <c r="O506" s="134"/>
      <c r="P506" s="134"/>
      <c r="Q506" s="134"/>
      <c r="R506" s="135"/>
      <c r="S506" s="135"/>
      <c r="T506" s="135"/>
      <c r="U506" s="135"/>
      <c r="V506" s="135"/>
      <c r="W506" s="135"/>
      <c r="X506" s="135"/>
      <c r="Y506" s="135"/>
      <c r="Z506" s="125"/>
      <c r="AA506" s="125"/>
      <c r="AB506" s="125"/>
      <c r="AC506" s="125"/>
      <c r="AD506" s="125"/>
      <c r="AE506" s="125"/>
      <c r="AF506" s="125"/>
      <c r="AG506" s="125" t="s">
        <v>1619</v>
      </c>
      <c r="AH506" s="125">
        <v>0</v>
      </c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</row>
    <row r="507" spans="1:60" outlineLevel="1" x14ac:dyDescent="0.2">
      <c r="A507" s="147">
        <v>127</v>
      </c>
      <c r="B507" s="148" t="s">
        <v>629</v>
      </c>
      <c r="C507" s="163" t="s">
        <v>630</v>
      </c>
      <c r="D507" s="149" t="s">
        <v>1716</v>
      </c>
      <c r="E507" s="150">
        <v>14</v>
      </c>
      <c r="F507" s="151"/>
      <c r="G507" s="152">
        <f>ROUND(E507*F507,2)</f>
        <v>0</v>
      </c>
      <c r="H507" s="151">
        <v>264.61</v>
      </c>
      <c r="I507" s="152">
        <f>ROUND(E507*H507,2)</f>
        <v>3704.54</v>
      </c>
      <c r="J507" s="151">
        <v>133.88999999999999</v>
      </c>
      <c r="K507" s="152">
        <f>ROUND(E507*J507,2)</f>
        <v>1874.46</v>
      </c>
      <c r="L507" s="152">
        <v>21</v>
      </c>
      <c r="M507" s="152">
        <f>G507*(1+L507/100)</f>
        <v>0</v>
      </c>
      <c r="N507" s="150">
        <v>1.8400000000000001E-3</v>
      </c>
      <c r="O507" s="150">
        <f>ROUND(E507*N507,2)</f>
        <v>0.03</v>
      </c>
      <c r="P507" s="150">
        <v>0</v>
      </c>
      <c r="Q507" s="150">
        <f>ROUND(E507*P507,2)</f>
        <v>0</v>
      </c>
      <c r="R507" s="152"/>
      <c r="S507" s="152" t="s">
        <v>1617</v>
      </c>
      <c r="T507" s="153" t="s">
        <v>1617</v>
      </c>
      <c r="U507" s="135">
        <v>0</v>
      </c>
      <c r="V507" s="135">
        <f>ROUND(E507*U507,2)</f>
        <v>0</v>
      </c>
      <c r="W507" s="135"/>
      <c r="X507" s="135" t="s">
        <v>1458</v>
      </c>
      <c r="Y507" s="135" t="s">
        <v>1459</v>
      </c>
      <c r="Z507" s="125"/>
      <c r="AA507" s="125"/>
      <c r="AB507" s="125"/>
      <c r="AC507" s="125"/>
      <c r="AD507" s="125"/>
      <c r="AE507" s="125"/>
      <c r="AF507" s="125"/>
      <c r="AG507" s="125" t="s">
        <v>2106</v>
      </c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</row>
    <row r="508" spans="1:60" ht="22.5" outlineLevel="2" x14ac:dyDescent="0.2">
      <c r="A508" s="132"/>
      <c r="B508" s="133"/>
      <c r="C508" s="269" t="s">
        <v>631</v>
      </c>
      <c r="D508" s="270"/>
      <c r="E508" s="270"/>
      <c r="F508" s="270"/>
      <c r="G508" s="270"/>
      <c r="H508" s="135"/>
      <c r="I508" s="135"/>
      <c r="J508" s="135"/>
      <c r="K508" s="135"/>
      <c r="L508" s="135"/>
      <c r="M508" s="135"/>
      <c r="N508" s="134"/>
      <c r="O508" s="134"/>
      <c r="P508" s="134"/>
      <c r="Q508" s="134"/>
      <c r="R508" s="135"/>
      <c r="S508" s="135"/>
      <c r="T508" s="135"/>
      <c r="U508" s="135"/>
      <c r="V508" s="135"/>
      <c r="W508" s="135"/>
      <c r="X508" s="135"/>
      <c r="Y508" s="135"/>
      <c r="Z508" s="125"/>
      <c r="AA508" s="125"/>
      <c r="AB508" s="125"/>
      <c r="AC508" s="125"/>
      <c r="AD508" s="125"/>
      <c r="AE508" s="125"/>
      <c r="AF508" s="125"/>
      <c r="AG508" s="125" t="s">
        <v>1462</v>
      </c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54" t="str">
        <f>C508</f>
        <v>Položka obsahuje dodávku a montáž atikové okapnice RŠ 250 mm osazené do podkladu spojovacím materiálem ve dvou řadách celkem 12 ks/m.</v>
      </c>
      <c r="BB508" s="125"/>
      <c r="BC508" s="125"/>
      <c r="BD508" s="125"/>
      <c r="BE508" s="125"/>
      <c r="BF508" s="125"/>
      <c r="BG508" s="125"/>
      <c r="BH508" s="125"/>
    </row>
    <row r="509" spans="1:60" ht="22.5" outlineLevel="2" x14ac:dyDescent="0.2">
      <c r="A509" s="132"/>
      <c r="B509" s="133"/>
      <c r="C509" s="170" t="s">
        <v>632</v>
      </c>
      <c r="D509" s="168"/>
      <c r="E509" s="169">
        <v>14</v>
      </c>
      <c r="F509" s="135"/>
      <c r="G509" s="135"/>
      <c r="H509" s="135"/>
      <c r="I509" s="135"/>
      <c r="J509" s="135"/>
      <c r="K509" s="135"/>
      <c r="L509" s="135"/>
      <c r="M509" s="135"/>
      <c r="N509" s="134"/>
      <c r="O509" s="134"/>
      <c r="P509" s="134"/>
      <c r="Q509" s="134"/>
      <c r="R509" s="135"/>
      <c r="S509" s="135"/>
      <c r="T509" s="135"/>
      <c r="U509" s="135"/>
      <c r="V509" s="135"/>
      <c r="W509" s="135"/>
      <c r="X509" s="135"/>
      <c r="Y509" s="135"/>
      <c r="Z509" s="125"/>
      <c r="AA509" s="125"/>
      <c r="AB509" s="125"/>
      <c r="AC509" s="125"/>
      <c r="AD509" s="125"/>
      <c r="AE509" s="125"/>
      <c r="AF509" s="125"/>
      <c r="AG509" s="125" t="s">
        <v>1619</v>
      </c>
      <c r="AH509" s="125">
        <v>0</v>
      </c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</row>
    <row r="510" spans="1:60" outlineLevel="1" x14ac:dyDescent="0.2">
      <c r="A510" s="147">
        <v>128</v>
      </c>
      <c r="B510" s="148" t="s">
        <v>633</v>
      </c>
      <c r="C510" s="163" t="s">
        <v>634</v>
      </c>
      <c r="D510" s="149" t="s">
        <v>1716</v>
      </c>
      <c r="E510" s="150">
        <v>28.15</v>
      </c>
      <c r="F510" s="151"/>
      <c r="G510" s="152">
        <f>ROUND(E510*F510,2)</f>
        <v>0</v>
      </c>
      <c r="H510" s="151">
        <v>92.08</v>
      </c>
      <c r="I510" s="152">
        <f>ROUND(E510*H510,2)</f>
        <v>2592.0500000000002</v>
      </c>
      <c r="J510" s="151">
        <v>100.42</v>
      </c>
      <c r="K510" s="152">
        <f>ROUND(E510*J510,2)</f>
        <v>2826.82</v>
      </c>
      <c r="L510" s="152">
        <v>21</v>
      </c>
      <c r="M510" s="152">
        <f>G510*(1+L510/100)</f>
        <v>0</v>
      </c>
      <c r="N510" s="150">
        <v>5.8E-4</v>
      </c>
      <c r="O510" s="150">
        <f>ROUND(E510*N510,2)</f>
        <v>0.02</v>
      </c>
      <c r="P510" s="150">
        <v>0</v>
      </c>
      <c r="Q510" s="150">
        <f>ROUND(E510*P510,2)</f>
        <v>0</v>
      </c>
      <c r="R510" s="152"/>
      <c r="S510" s="152" t="s">
        <v>1617</v>
      </c>
      <c r="T510" s="153" t="s">
        <v>1617</v>
      </c>
      <c r="U510" s="135">
        <v>0</v>
      </c>
      <c r="V510" s="135">
        <f>ROUND(E510*U510,2)</f>
        <v>0</v>
      </c>
      <c r="W510" s="135"/>
      <c r="X510" s="135" t="s">
        <v>1458</v>
      </c>
      <c r="Y510" s="135" t="s">
        <v>1459</v>
      </c>
      <c r="Z510" s="125"/>
      <c r="AA510" s="125"/>
      <c r="AB510" s="125"/>
      <c r="AC510" s="125"/>
      <c r="AD510" s="125"/>
      <c r="AE510" s="125"/>
      <c r="AF510" s="125"/>
      <c r="AG510" s="125" t="s">
        <v>2106</v>
      </c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</row>
    <row r="511" spans="1:60" ht="22.5" outlineLevel="2" x14ac:dyDescent="0.2">
      <c r="A511" s="132"/>
      <c r="B511" s="133"/>
      <c r="C511" s="269" t="s">
        <v>635</v>
      </c>
      <c r="D511" s="270"/>
      <c r="E511" s="270"/>
      <c r="F511" s="270"/>
      <c r="G511" s="270"/>
      <c r="H511" s="135"/>
      <c r="I511" s="135"/>
      <c r="J511" s="135"/>
      <c r="K511" s="135"/>
      <c r="L511" s="135"/>
      <c r="M511" s="135"/>
      <c r="N511" s="134"/>
      <c r="O511" s="134"/>
      <c r="P511" s="134"/>
      <c r="Q511" s="134"/>
      <c r="R511" s="135"/>
      <c r="S511" s="135"/>
      <c r="T511" s="135"/>
      <c r="U511" s="135"/>
      <c r="V511" s="135"/>
      <c r="W511" s="135"/>
      <c r="X511" s="135"/>
      <c r="Y511" s="135"/>
      <c r="Z511" s="125"/>
      <c r="AA511" s="125"/>
      <c r="AB511" s="125"/>
      <c r="AC511" s="125"/>
      <c r="AD511" s="125"/>
      <c r="AE511" s="125"/>
      <c r="AF511" s="125"/>
      <c r="AG511" s="125" t="s">
        <v>1462</v>
      </c>
      <c r="AH511" s="125"/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54" t="str">
        <f>C511</f>
        <v>Položka obsahuje dodávku a montáž stěnové lišty vyhnuté RŠ 70 mm osazené do podkladu spojovacím materiálem v jedné řadě 6 ks/m.</v>
      </c>
      <c r="BB511" s="125"/>
      <c r="BC511" s="125"/>
      <c r="BD511" s="125"/>
      <c r="BE511" s="125"/>
      <c r="BF511" s="125"/>
      <c r="BG511" s="125"/>
      <c r="BH511" s="125"/>
    </row>
    <row r="512" spans="1:60" outlineLevel="2" x14ac:dyDescent="0.2">
      <c r="A512" s="132"/>
      <c r="B512" s="133"/>
      <c r="C512" s="170" t="s">
        <v>636</v>
      </c>
      <c r="D512" s="168"/>
      <c r="E512" s="169"/>
      <c r="F512" s="135"/>
      <c r="G512" s="135"/>
      <c r="H512" s="135"/>
      <c r="I512" s="135"/>
      <c r="J512" s="135"/>
      <c r="K512" s="135"/>
      <c r="L512" s="135"/>
      <c r="M512" s="135"/>
      <c r="N512" s="134"/>
      <c r="O512" s="134"/>
      <c r="P512" s="134"/>
      <c r="Q512" s="134"/>
      <c r="R512" s="135"/>
      <c r="S512" s="135"/>
      <c r="T512" s="135"/>
      <c r="U512" s="135"/>
      <c r="V512" s="135"/>
      <c r="W512" s="135"/>
      <c r="X512" s="135"/>
      <c r="Y512" s="135"/>
      <c r="Z512" s="125"/>
      <c r="AA512" s="125"/>
      <c r="AB512" s="125"/>
      <c r="AC512" s="125"/>
      <c r="AD512" s="125"/>
      <c r="AE512" s="125"/>
      <c r="AF512" s="125"/>
      <c r="AG512" s="125" t="s">
        <v>1619</v>
      </c>
      <c r="AH512" s="125">
        <v>0</v>
      </c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</row>
    <row r="513" spans="1:60" outlineLevel="3" x14ac:dyDescent="0.2">
      <c r="A513" s="132"/>
      <c r="B513" s="133"/>
      <c r="C513" s="170" t="s">
        <v>637</v>
      </c>
      <c r="D513" s="168"/>
      <c r="E513" s="169">
        <v>10.15</v>
      </c>
      <c r="F513" s="135"/>
      <c r="G513" s="135"/>
      <c r="H513" s="135"/>
      <c r="I513" s="135"/>
      <c r="J513" s="135"/>
      <c r="K513" s="135"/>
      <c r="L513" s="135"/>
      <c r="M513" s="135"/>
      <c r="N513" s="134"/>
      <c r="O513" s="134"/>
      <c r="P513" s="134"/>
      <c r="Q513" s="134"/>
      <c r="R513" s="135"/>
      <c r="S513" s="135"/>
      <c r="T513" s="135"/>
      <c r="U513" s="135"/>
      <c r="V513" s="135"/>
      <c r="W513" s="135"/>
      <c r="X513" s="135"/>
      <c r="Y513" s="135"/>
      <c r="Z513" s="125"/>
      <c r="AA513" s="125"/>
      <c r="AB513" s="125"/>
      <c r="AC513" s="125"/>
      <c r="AD513" s="125"/>
      <c r="AE513" s="125"/>
      <c r="AF513" s="125"/>
      <c r="AG513" s="125" t="s">
        <v>1619</v>
      </c>
      <c r="AH513" s="125">
        <v>0</v>
      </c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</row>
    <row r="514" spans="1:60" outlineLevel="3" x14ac:dyDescent="0.2">
      <c r="A514" s="132"/>
      <c r="B514" s="133"/>
      <c r="C514" s="170" t="s">
        <v>638</v>
      </c>
      <c r="D514" s="168"/>
      <c r="E514" s="169">
        <v>4</v>
      </c>
      <c r="F514" s="135"/>
      <c r="G514" s="135"/>
      <c r="H514" s="135"/>
      <c r="I514" s="135"/>
      <c r="J514" s="135"/>
      <c r="K514" s="135"/>
      <c r="L514" s="135"/>
      <c r="M514" s="135"/>
      <c r="N514" s="134"/>
      <c r="O514" s="134"/>
      <c r="P514" s="134"/>
      <c r="Q514" s="134"/>
      <c r="R514" s="135"/>
      <c r="S514" s="135"/>
      <c r="T514" s="135"/>
      <c r="U514" s="135"/>
      <c r="V514" s="135"/>
      <c r="W514" s="135"/>
      <c r="X514" s="135"/>
      <c r="Y514" s="135"/>
      <c r="Z514" s="125"/>
      <c r="AA514" s="125"/>
      <c r="AB514" s="125"/>
      <c r="AC514" s="125"/>
      <c r="AD514" s="125"/>
      <c r="AE514" s="125"/>
      <c r="AF514" s="125"/>
      <c r="AG514" s="125" t="s">
        <v>1619</v>
      </c>
      <c r="AH514" s="125">
        <v>0</v>
      </c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</row>
    <row r="515" spans="1:60" outlineLevel="3" x14ac:dyDescent="0.2">
      <c r="A515" s="132"/>
      <c r="B515" s="133"/>
      <c r="C515" s="170" t="s">
        <v>639</v>
      </c>
      <c r="D515" s="168"/>
      <c r="E515" s="169"/>
      <c r="F515" s="135"/>
      <c r="G515" s="135"/>
      <c r="H515" s="135"/>
      <c r="I515" s="135"/>
      <c r="J515" s="135"/>
      <c r="K515" s="135"/>
      <c r="L515" s="135"/>
      <c r="M515" s="135"/>
      <c r="N515" s="134"/>
      <c r="O515" s="134"/>
      <c r="P515" s="134"/>
      <c r="Q515" s="134"/>
      <c r="R515" s="135"/>
      <c r="S515" s="135"/>
      <c r="T515" s="135"/>
      <c r="U515" s="135"/>
      <c r="V515" s="135"/>
      <c r="W515" s="135"/>
      <c r="X515" s="135"/>
      <c r="Y515" s="135"/>
      <c r="Z515" s="125"/>
      <c r="AA515" s="125"/>
      <c r="AB515" s="125"/>
      <c r="AC515" s="125"/>
      <c r="AD515" s="125"/>
      <c r="AE515" s="125"/>
      <c r="AF515" s="125"/>
      <c r="AG515" s="125" t="s">
        <v>1619</v>
      </c>
      <c r="AH515" s="125">
        <v>0</v>
      </c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</row>
    <row r="516" spans="1:60" outlineLevel="3" x14ac:dyDescent="0.2">
      <c r="A516" s="132"/>
      <c r="B516" s="133"/>
      <c r="C516" s="170" t="s">
        <v>640</v>
      </c>
      <c r="D516" s="168"/>
      <c r="E516" s="169">
        <v>14</v>
      </c>
      <c r="F516" s="135"/>
      <c r="G516" s="135"/>
      <c r="H516" s="135"/>
      <c r="I516" s="135"/>
      <c r="J516" s="135"/>
      <c r="K516" s="135"/>
      <c r="L516" s="135"/>
      <c r="M516" s="135"/>
      <c r="N516" s="134"/>
      <c r="O516" s="134"/>
      <c r="P516" s="134"/>
      <c r="Q516" s="134"/>
      <c r="R516" s="135"/>
      <c r="S516" s="135"/>
      <c r="T516" s="135"/>
      <c r="U516" s="135"/>
      <c r="V516" s="135"/>
      <c r="W516" s="135"/>
      <c r="X516" s="135"/>
      <c r="Y516" s="135"/>
      <c r="Z516" s="125"/>
      <c r="AA516" s="125"/>
      <c r="AB516" s="125"/>
      <c r="AC516" s="125"/>
      <c r="AD516" s="125"/>
      <c r="AE516" s="125"/>
      <c r="AF516" s="125"/>
      <c r="AG516" s="125" t="s">
        <v>1619</v>
      </c>
      <c r="AH516" s="125">
        <v>0</v>
      </c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</row>
    <row r="517" spans="1:60" outlineLevel="1" x14ac:dyDescent="0.2">
      <c r="A517" s="147">
        <v>129</v>
      </c>
      <c r="B517" s="148" t="s">
        <v>641</v>
      </c>
      <c r="C517" s="163" t="s">
        <v>642</v>
      </c>
      <c r="D517" s="149" t="s">
        <v>1716</v>
      </c>
      <c r="E517" s="150">
        <v>43.45</v>
      </c>
      <c r="F517" s="151"/>
      <c r="G517" s="152">
        <f>ROUND(E517*F517,2)</f>
        <v>0</v>
      </c>
      <c r="H517" s="151">
        <v>88.08</v>
      </c>
      <c r="I517" s="152">
        <f>ROUND(E517*H517,2)</f>
        <v>3827.08</v>
      </c>
      <c r="J517" s="151">
        <v>100.42</v>
      </c>
      <c r="K517" s="152">
        <f>ROUND(E517*J517,2)</f>
        <v>4363.25</v>
      </c>
      <c r="L517" s="152">
        <v>21</v>
      </c>
      <c r="M517" s="152">
        <f>G517*(1+L517/100)</f>
        <v>0</v>
      </c>
      <c r="N517" s="150">
        <v>7.6000000000000004E-4</v>
      </c>
      <c r="O517" s="150">
        <f>ROUND(E517*N517,2)</f>
        <v>0.03</v>
      </c>
      <c r="P517" s="150">
        <v>0</v>
      </c>
      <c r="Q517" s="150">
        <f>ROUND(E517*P517,2)</f>
        <v>0</v>
      </c>
      <c r="R517" s="152"/>
      <c r="S517" s="152" t="s">
        <v>1617</v>
      </c>
      <c r="T517" s="153" t="s">
        <v>1617</v>
      </c>
      <c r="U517" s="135">
        <v>0</v>
      </c>
      <c r="V517" s="135">
        <f>ROUND(E517*U517,2)</f>
        <v>0</v>
      </c>
      <c r="W517" s="135"/>
      <c r="X517" s="135" t="s">
        <v>1458</v>
      </c>
      <c r="Y517" s="135" t="s">
        <v>1459</v>
      </c>
      <c r="Z517" s="125"/>
      <c r="AA517" s="125"/>
      <c r="AB517" s="125"/>
      <c r="AC517" s="125"/>
      <c r="AD517" s="125"/>
      <c r="AE517" s="125"/>
      <c r="AF517" s="125"/>
      <c r="AG517" s="125" t="s">
        <v>2106</v>
      </c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</row>
    <row r="518" spans="1:60" ht="22.5" outlineLevel="2" x14ac:dyDescent="0.2">
      <c r="A518" s="132"/>
      <c r="B518" s="133"/>
      <c r="C518" s="269" t="s">
        <v>643</v>
      </c>
      <c r="D518" s="270"/>
      <c r="E518" s="270"/>
      <c r="F518" s="270"/>
      <c r="G518" s="270"/>
      <c r="H518" s="135"/>
      <c r="I518" s="135"/>
      <c r="J518" s="135"/>
      <c r="K518" s="135"/>
      <c r="L518" s="135"/>
      <c r="M518" s="135"/>
      <c r="N518" s="134"/>
      <c r="O518" s="134"/>
      <c r="P518" s="134"/>
      <c r="Q518" s="134"/>
      <c r="R518" s="135"/>
      <c r="S518" s="135"/>
      <c r="T518" s="135"/>
      <c r="U518" s="135"/>
      <c r="V518" s="135"/>
      <c r="W518" s="135"/>
      <c r="X518" s="135"/>
      <c r="Y518" s="135"/>
      <c r="Z518" s="125"/>
      <c r="AA518" s="125"/>
      <c r="AB518" s="125"/>
      <c r="AC518" s="125"/>
      <c r="AD518" s="125"/>
      <c r="AE518" s="125"/>
      <c r="AF518" s="125"/>
      <c r="AG518" s="125" t="s">
        <v>1462</v>
      </c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54" t="str">
        <f>C518</f>
        <v>Položka obsahuje dodávku a montáž rohové vnější lišty RŠ 100 mm osazené do podkladu spojovacím materiálem v jedné řadě 6 ks/m.</v>
      </c>
      <c r="BB518" s="125"/>
      <c r="BC518" s="125"/>
      <c r="BD518" s="125"/>
      <c r="BE518" s="125"/>
      <c r="BF518" s="125"/>
      <c r="BG518" s="125"/>
      <c r="BH518" s="125"/>
    </row>
    <row r="519" spans="1:60" outlineLevel="2" x14ac:dyDescent="0.2">
      <c r="A519" s="132"/>
      <c r="B519" s="133"/>
      <c r="C519" s="170" t="s">
        <v>644</v>
      </c>
      <c r="D519" s="168"/>
      <c r="E519" s="169">
        <v>16.45</v>
      </c>
      <c r="F519" s="135"/>
      <c r="G519" s="135"/>
      <c r="H519" s="135"/>
      <c r="I519" s="135"/>
      <c r="J519" s="135"/>
      <c r="K519" s="135"/>
      <c r="L519" s="135"/>
      <c r="M519" s="135"/>
      <c r="N519" s="134"/>
      <c r="O519" s="134"/>
      <c r="P519" s="134"/>
      <c r="Q519" s="134"/>
      <c r="R519" s="135"/>
      <c r="S519" s="135"/>
      <c r="T519" s="135"/>
      <c r="U519" s="135"/>
      <c r="V519" s="135"/>
      <c r="W519" s="135"/>
      <c r="X519" s="135"/>
      <c r="Y519" s="135"/>
      <c r="Z519" s="125"/>
      <c r="AA519" s="125"/>
      <c r="AB519" s="125"/>
      <c r="AC519" s="125"/>
      <c r="AD519" s="125"/>
      <c r="AE519" s="125"/>
      <c r="AF519" s="125"/>
      <c r="AG519" s="125" t="s">
        <v>1619</v>
      </c>
      <c r="AH519" s="125">
        <v>0</v>
      </c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</row>
    <row r="520" spans="1:60" outlineLevel="3" x14ac:dyDescent="0.2">
      <c r="A520" s="132"/>
      <c r="B520" s="133"/>
      <c r="C520" s="170" t="s">
        <v>645</v>
      </c>
      <c r="D520" s="168"/>
      <c r="E520" s="169">
        <v>27</v>
      </c>
      <c r="F520" s="135"/>
      <c r="G520" s="135"/>
      <c r="H520" s="135"/>
      <c r="I520" s="135"/>
      <c r="J520" s="135"/>
      <c r="K520" s="135"/>
      <c r="L520" s="135"/>
      <c r="M520" s="135"/>
      <c r="N520" s="134"/>
      <c r="O520" s="134"/>
      <c r="P520" s="134"/>
      <c r="Q520" s="134"/>
      <c r="R520" s="135"/>
      <c r="S520" s="135"/>
      <c r="T520" s="135"/>
      <c r="U520" s="135"/>
      <c r="V520" s="135"/>
      <c r="W520" s="135"/>
      <c r="X520" s="135"/>
      <c r="Y520" s="135"/>
      <c r="Z520" s="125"/>
      <c r="AA520" s="125"/>
      <c r="AB520" s="125"/>
      <c r="AC520" s="125"/>
      <c r="AD520" s="125"/>
      <c r="AE520" s="125"/>
      <c r="AF520" s="125"/>
      <c r="AG520" s="125" t="s">
        <v>1619</v>
      </c>
      <c r="AH520" s="125">
        <v>0</v>
      </c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</row>
    <row r="521" spans="1:60" outlineLevel="1" x14ac:dyDescent="0.2">
      <c r="A521" s="147">
        <v>130</v>
      </c>
      <c r="B521" s="148" t="s">
        <v>646</v>
      </c>
      <c r="C521" s="163" t="s">
        <v>647</v>
      </c>
      <c r="D521" s="149" t="s">
        <v>1716</v>
      </c>
      <c r="E521" s="150">
        <v>40.799999999999997</v>
      </c>
      <c r="F521" s="151"/>
      <c r="G521" s="152">
        <f>ROUND(E521*F521,2)</f>
        <v>0</v>
      </c>
      <c r="H521" s="151">
        <v>88.08</v>
      </c>
      <c r="I521" s="152">
        <f>ROUND(E521*H521,2)</f>
        <v>3593.66</v>
      </c>
      <c r="J521" s="151">
        <v>100.42</v>
      </c>
      <c r="K521" s="152">
        <f>ROUND(E521*J521,2)</f>
        <v>4097.1400000000003</v>
      </c>
      <c r="L521" s="152">
        <v>21</v>
      </c>
      <c r="M521" s="152">
        <f>G521*(1+L521/100)</f>
        <v>0</v>
      </c>
      <c r="N521" s="150">
        <v>7.6000000000000004E-4</v>
      </c>
      <c r="O521" s="150">
        <f>ROUND(E521*N521,2)</f>
        <v>0.03</v>
      </c>
      <c r="P521" s="150">
        <v>0</v>
      </c>
      <c r="Q521" s="150">
        <f>ROUND(E521*P521,2)</f>
        <v>0</v>
      </c>
      <c r="R521" s="152"/>
      <c r="S521" s="152" t="s">
        <v>1617</v>
      </c>
      <c r="T521" s="153" t="s">
        <v>1617</v>
      </c>
      <c r="U521" s="135">
        <v>0</v>
      </c>
      <c r="V521" s="135">
        <f>ROUND(E521*U521,2)</f>
        <v>0</v>
      </c>
      <c r="W521" s="135"/>
      <c r="X521" s="135" t="s">
        <v>1458</v>
      </c>
      <c r="Y521" s="135" t="s">
        <v>1459</v>
      </c>
      <c r="Z521" s="125"/>
      <c r="AA521" s="125"/>
      <c r="AB521" s="125"/>
      <c r="AC521" s="125"/>
      <c r="AD521" s="125"/>
      <c r="AE521" s="125"/>
      <c r="AF521" s="125"/>
      <c r="AG521" s="125" t="s">
        <v>2106</v>
      </c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</row>
    <row r="522" spans="1:60" ht="22.5" outlineLevel="2" x14ac:dyDescent="0.2">
      <c r="A522" s="132"/>
      <c r="B522" s="133"/>
      <c r="C522" s="269" t="s">
        <v>648</v>
      </c>
      <c r="D522" s="270"/>
      <c r="E522" s="270"/>
      <c r="F522" s="270"/>
      <c r="G522" s="270"/>
      <c r="H522" s="135"/>
      <c r="I522" s="135"/>
      <c r="J522" s="135"/>
      <c r="K522" s="135"/>
      <c r="L522" s="135"/>
      <c r="M522" s="135"/>
      <c r="N522" s="134"/>
      <c r="O522" s="134"/>
      <c r="P522" s="134"/>
      <c r="Q522" s="134"/>
      <c r="R522" s="135"/>
      <c r="S522" s="135"/>
      <c r="T522" s="135"/>
      <c r="U522" s="135"/>
      <c r="V522" s="135"/>
      <c r="W522" s="135"/>
      <c r="X522" s="135"/>
      <c r="Y522" s="135"/>
      <c r="Z522" s="125"/>
      <c r="AA522" s="125"/>
      <c r="AB522" s="125"/>
      <c r="AC522" s="125"/>
      <c r="AD522" s="125"/>
      <c r="AE522" s="125"/>
      <c r="AF522" s="125"/>
      <c r="AG522" s="125" t="s">
        <v>1462</v>
      </c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54" t="str">
        <f>C522</f>
        <v>Položka obsahuje dodávku a montáž rohové vnitřní lišty RŠ 100 mm osazené do podkladu spojovacím materiálem v jedné řadě 6 ks/m.</v>
      </c>
      <c r="BB522" s="125"/>
      <c r="BC522" s="125"/>
      <c r="BD522" s="125"/>
      <c r="BE522" s="125"/>
      <c r="BF522" s="125"/>
      <c r="BG522" s="125"/>
      <c r="BH522" s="125"/>
    </row>
    <row r="523" spans="1:60" outlineLevel="2" x14ac:dyDescent="0.2">
      <c r="A523" s="132"/>
      <c r="B523" s="133"/>
      <c r="C523" s="170" t="s">
        <v>636</v>
      </c>
      <c r="D523" s="168"/>
      <c r="E523" s="169"/>
      <c r="F523" s="135"/>
      <c r="G523" s="135"/>
      <c r="H523" s="135"/>
      <c r="I523" s="135"/>
      <c r="J523" s="135"/>
      <c r="K523" s="135"/>
      <c r="L523" s="135"/>
      <c r="M523" s="135"/>
      <c r="N523" s="134"/>
      <c r="O523" s="134"/>
      <c r="P523" s="134"/>
      <c r="Q523" s="134"/>
      <c r="R523" s="135"/>
      <c r="S523" s="135"/>
      <c r="T523" s="135"/>
      <c r="U523" s="135"/>
      <c r="V523" s="135"/>
      <c r="W523" s="135"/>
      <c r="X523" s="135"/>
      <c r="Y523" s="135"/>
      <c r="Z523" s="125"/>
      <c r="AA523" s="125"/>
      <c r="AB523" s="125"/>
      <c r="AC523" s="125"/>
      <c r="AD523" s="125"/>
      <c r="AE523" s="125"/>
      <c r="AF523" s="125"/>
      <c r="AG523" s="125" t="s">
        <v>1619</v>
      </c>
      <c r="AH523" s="125">
        <v>0</v>
      </c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</row>
    <row r="524" spans="1:60" ht="22.5" outlineLevel="3" x14ac:dyDescent="0.2">
      <c r="A524" s="132"/>
      <c r="B524" s="133"/>
      <c r="C524" s="170" t="s">
        <v>649</v>
      </c>
      <c r="D524" s="168"/>
      <c r="E524" s="169">
        <v>22.8</v>
      </c>
      <c r="F524" s="135"/>
      <c r="G524" s="135"/>
      <c r="H524" s="135"/>
      <c r="I524" s="135"/>
      <c r="J524" s="135"/>
      <c r="K524" s="135"/>
      <c r="L524" s="135"/>
      <c r="M524" s="135"/>
      <c r="N524" s="134"/>
      <c r="O524" s="134"/>
      <c r="P524" s="134"/>
      <c r="Q524" s="134"/>
      <c r="R524" s="135"/>
      <c r="S524" s="135"/>
      <c r="T524" s="135"/>
      <c r="U524" s="135"/>
      <c r="V524" s="135"/>
      <c r="W524" s="135"/>
      <c r="X524" s="135"/>
      <c r="Y524" s="135"/>
      <c r="Z524" s="125"/>
      <c r="AA524" s="125"/>
      <c r="AB524" s="125"/>
      <c r="AC524" s="125"/>
      <c r="AD524" s="125"/>
      <c r="AE524" s="125"/>
      <c r="AF524" s="125"/>
      <c r="AG524" s="125" t="s">
        <v>1619</v>
      </c>
      <c r="AH524" s="125">
        <v>0</v>
      </c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</row>
    <row r="525" spans="1:60" outlineLevel="3" x14ac:dyDescent="0.2">
      <c r="A525" s="132"/>
      <c r="B525" s="133"/>
      <c r="C525" s="170" t="s">
        <v>650</v>
      </c>
      <c r="D525" s="168"/>
      <c r="E525" s="169">
        <v>4</v>
      </c>
      <c r="F525" s="135"/>
      <c r="G525" s="135"/>
      <c r="H525" s="135"/>
      <c r="I525" s="135"/>
      <c r="J525" s="135"/>
      <c r="K525" s="135"/>
      <c r="L525" s="135"/>
      <c r="M525" s="135"/>
      <c r="N525" s="134"/>
      <c r="O525" s="134"/>
      <c r="P525" s="134"/>
      <c r="Q525" s="134"/>
      <c r="R525" s="135"/>
      <c r="S525" s="135"/>
      <c r="T525" s="135"/>
      <c r="U525" s="135"/>
      <c r="V525" s="135"/>
      <c r="W525" s="135"/>
      <c r="X525" s="135"/>
      <c r="Y525" s="135"/>
      <c r="Z525" s="125"/>
      <c r="AA525" s="125"/>
      <c r="AB525" s="125"/>
      <c r="AC525" s="125"/>
      <c r="AD525" s="125"/>
      <c r="AE525" s="125"/>
      <c r="AF525" s="125"/>
      <c r="AG525" s="125" t="s">
        <v>1619</v>
      </c>
      <c r="AH525" s="125">
        <v>0</v>
      </c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</row>
    <row r="526" spans="1:60" outlineLevel="3" x14ac:dyDescent="0.2">
      <c r="A526" s="132"/>
      <c r="B526" s="133"/>
      <c r="C526" s="170" t="s">
        <v>639</v>
      </c>
      <c r="D526" s="168"/>
      <c r="E526" s="169"/>
      <c r="F526" s="135"/>
      <c r="G526" s="135"/>
      <c r="H526" s="135"/>
      <c r="I526" s="135"/>
      <c r="J526" s="135"/>
      <c r="K526" s="135"/>
      <c r="L526" s="135"/>
      <c r="M526" s="135"/>
      <c r="N526" s="134"/>
      <c r="O526" s="134"/>
      <c r="P526" s="134"/>
      <c r="Q526" s="134"/>
      <c r="R526" s="135"/>
      <c r="S526" s="135"/>
      <c r="T526" s="135"/>
      <c r="U526" s="135"/>
      <c r="V526" s="135"/>
      <c r="W526" s="135"/>
      <c r="X526" s="135"/>
      <c r="Y526" s="135"/>
      <c r="Z526" s="125"/>
      <c r="AA526" s="125"/>
      <c r="AB526" s="125"/>
      <c r="AC526" s="125"/>
      <c r="AD526" s="125"/>
      <c r="AE526" s="125"/>
      <c r="AF526" s="125"/>
      <c r="AG526" s="125" t="s">
        <v>1619</v>
      </c>
      <c r="AH526" s="125">
        <v>0</v>
      </c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</row>
    <row r="527" spans="1:60" outlineLevel="3" x14ac:dyDescent="0.2">
      <c r="A527" s="132"/>
      <c r="B527" s="133"/>
      <c r="C527" s="170" t="s">
        <v>651</v>
      </c>
      <c r="D527" s="168"/>
      <c r="E527" s="169">
        <v>14</v>
      </c>
      <c r="F527" s="135"/>
      <c r="G527" s="135"/>
      <c r="H527" s="135"/>
      <c r="I527" s="135"/>
      <c r="J527" s="135"/>
      <c r="K527" s="135"/>
      <c r="L527" s="135"/>
      <c r="M527" s="135"/>
      <c r="N527" s="134"/>
      <c r="O527" s="134"/>
      <c r="P527" s="134"/>
      <c r="Q527" s="134"/>
      <c r="R527" s="135"/>
      <c r="S527" s="135"/>
      <c r="T527" s="135"/>
      <c r="U527" s="135"/>
      <c r="V527" s="135"/>
      <c r="W527" s="135"/>
      <c r="X527" s="135"/>
      <c r="Y527" s="135"/>
      <c r="Z527" s="125"/>
      <c r="AA527" s="125"/>
      <c r="AB527" s="125"/>
      <c r="AC527" s="125"/>
      <c r="AD527" s="125"/>
      <c r="AE527" s="125"/>
      <c r="AF527" s="125"/>
      <c r="AG527" s="125" t="s">
        <v>1619</v>
      </c>
      <c r="AH527" s="125">
        <v>0</v>
      </c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</row>
    <row r="528" spans="1:60" outlineLevel="1" x14ac:dyDescent="0.2">
      <c r="A528" s="147">
        <v>131</v>
      </c>
      <c r="B528" s="148" t="s">
        <v>652</v>
      </c>
      <c r="C528" s="163" t="s">
        <v>653</v>
      </c>
      <c r="D528" s="149" t="s">
        <v>1716</v>
      </c>
      <c r="E528" s="150">
        <v>27.75</v>
      </c>
      <c r="F528" s="151"/>
      <c r="G528" s="152">
        <f>ROUND(E528*F528,2)</f>
        <v>0</v>
      </c>
      <c r="H528" s="151">
        <v>58.08</v>
      </c>
      <c r="I528" s="152">
        <f>ROUND(E528*H528,2)</f>
        <v>1611.72</v>
      </c>
      <c r="J528" s="151">
        <v>100.42</v>
      </c>
      <c r="K528" s="152">
        <f>ROUND(E528*J528,2)</f>
        <v>2786.66</v>
      </c>
      <c r="L528" s="152">
        <v>21</v>
      </c>
      <c r="M528" s="152">
        <f>G528*(1+L528/100)</f>
        <v>0</v>
      </c>
      <c r="N528" s="150">
        <v>4.2999999999999999E-4</v>
      </c>
      <c r="O528" s="150">
        <f>ROUND(E528*N528,2)</f>
        <v>0.01</v>
      </c>
      <c r="P528" s="150">
        <v>0</v>
      </c>
      <c r="Q528" s="150">
        <f>ROUND(E528*P528,2)</f>
        <v>0</v>
      </c>
      <c r="R528" s="152"/>
      <c r="S528" s="152" t="s">
        <v>1617</v>
      </c>
      <c r="T528" s="153" t="s">
        <v>1617</v>
      </c>
      <c r="U528" s="135">
        <v>0</v>
      </c>
      <c r="V528" s="135">
        <f>ROUND(E528*U528,2)</f>
        <v>0</v>
      </c>
      <c r="W528" s="135"/>
      <c r="X528" s="135" t="s">
        <v>1458</v>
      </c>
      <c r="Y528" s="135" t="s">
        <v>1459</v>
      </c>
      <c r="Z528" s="125"/>
      <c r="AA528" s="125"/>
      <c r="AB528" s="125"/>
      <c r="AC528" s="125"/>
      <c r="AD528" s="125"/>
      <c r="AE528" s="125"/>
      <c r="AF528" s="125"/>
      <c r="AG528" s="125" t="s">
        <v>2106</v>
      </c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</row>
    <row r="529" spans="1:60" ht="22.5" outlineLevel="2" x14ac:dyDescent="0.2">
      <c r="A529" s="132"/>
      <c r="B529" s="133"/>
      <c r="C529" s="269" t="s">
        <v>654</v>
      </c>
      <c r="D529" s="270"/>
      <c r="E529" s="270"/>
      <c r="F529" s="270"/>
      <c r="G529" s="270"/>
      <c r="H529" s="135"/>
      <c r="I529" s="135"/>
      <c r="J529" s="135"/>
      <c r="K529" s="135"/>
      <c r="L529" s="135"/>
      <c r="M529" s="135"/>
      <c r="N529" s="134"/>
      <c r="O529" s="134"/>
      <c r="P529" s="134"/>
      <c r="Q529" s="134"/>
      <c r="R529" s="135"/>
      <c r="S529" s="135"/>
      <c r="T529" s="135"/>
      <c r="U529" s="135"/>
      <c r="V529" s="135"/>
      <c r="W529" s="135"/>
      <c r="X529" s="135"/>
      <c r="Y529" s="135"/>
      <c r="Z529" s="125"/>
      <c r="AA529" s="125"/>
      <c r="AB529" s="125"/>
      <c r="AC529" s="125"/>
      <c r="AD529" s="125"/>
      <c r="AE529" s="125"/>
      <c r="AF529" s="125"/>
      <c r="AG529" s="125" t="s">
        <v>1462</v>
      </c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54" t="str">
        <f>C529</f>
        <v>Položka obsahuje dodávku a montáž pásku RŠ 50 mm osazené do podkladu spojovacím materiálem v jedné řadě 6 ks/m.</v>
      </c>
      <c r="BB529" s="125"/>
      <c r="BC529" s="125"/>
      <c r="BD529" s="125"/>
      <c r="BE529" s="125"/>
      <c r="BF529" s="125"/>
      <c r="BG529" s="125"/>
      <c r="BH529" s="125"/>
    </row>
    <row r="530" spans="1:60" outlineLevel="2" x14ac:dyDescent="0.2">
      <c r="A530" s="132"/>
      <c r="B530" s="133"/>
      <c r="C530" s="170" t="s">
        <v>636</v>
      </c>
      <c r="D530" s="168"/>
      <c r="E530" s="169"/>
      <c r="F530" s="135"/>
      <c r="G530" s="135"/>
      <c r="H530" s="135"/>
      <c r="I530" s="135"/>
      <c r="J530" s="135"/>
      <c r="K530" s="135"/>
      <c r="L530" s="135"/>
      <c r="M530" s="135"/>
      <c r="N530" s="134"/>
      <c r="O530" s="134"/>
      <c r="P530" s="134"/>
      <c r="Q530" s="134"/>
      <c r="R530" s="135"/>
      <c r="S530" s="135"/>
      <c r="T530" s="135"/>
      <c r="U530" s="135"/>
      <c r="V530" s="135"/>
      <c r="W530" s="135"/>
      <c r="X530" s="135"/>
      <c r="Y530" s="135"/>
      <c r="Z530" s="125"/>
      <c r="AA530" s="125"/>
      <c r="AB530" s="125"/>
      <c r="AC530" s="125"/>
      <c r="AD530" s="125"/>
      <c r="AE530" s="125"/>
      <c r="AF530" s="125"/>
      <c r="AG530" s="125" t="s">
        <v>1619</v>
      </c>
      <c r="AH530" s="125">
        <v>0</v>
      </c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</row>
    <row r="531" spans="1:60" outlineLevel="3" x14ac:dyDescent="0.2">
      <c r="A531" s="132"/>
      <c r="B531" s="133"/>
      <c r="C531" s="170" t="s">
        <v>637</v>
      </c>
      <c r="D531" s="168"/>
      <c r="E531" s="169">
        <v>10.15</v>
      </c>
      <c r="F531" s="135"/>
      <c r="G531" s="135"/>
      <c r="H531" s="135"/>
      <c r="I531" s="135"/>
      <c r="J531" s="135"/>
      <c r="K531" s="135"/>
      <c r="L531" s="135"/>
      <c r="M531" s="135"/>
      <c r="N531" s="134"/>
      <c r="O531" s="134"/>
      <c r="P531" s="134"/>
      <c r="Q531" s="134"/>
      <c r="R531" s="135"/>
      <c r="S531" s="135"/>
      <c r="T531" s="135"/>
      <c r="U531" s="135"/>
      <c r="V531" s="135"/>
      <c r="W531" s="135"/>
      <c r="X531" s="135"/>
      <c r="Y531" s="135"/>
      <c r="Z531" s="125"/>
      <c r="AA531" s="125"/>
      <c r="AB531" s="125"/>
      <c r="AC531" s="125"/>
      <c r="AD531" s="125"/>
      <c r="AE531" s="125"/>
      <c r="AF531" s="125"/>
      <c r="AG531" s="125" t="s">
        <v>1619</v>
      </c>
      <c r="AH531" s="125">
        <v>0</v>
      </c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</row>
    <row r="532" spans="1:60" outlineLevel="3" x14ac:dyDescent="0.2">
      <c r="A532" s="132"/>
      <c r="B532" s="133"/>
      <c r="C532" s="170" t="s">
        <v>650</v>
      </c>
      <c r="D532" s="168"/>
      <c r="E532" s="169">
        <v>4</v>
      </c>
      <c r="F532" s="135"/>
      <c r="G532" s="135"/>
      <c r="H532" s="135"/>
      <c r="I532" s="135"/>
      <c r="J532" s="135"/>
      <c r="K532" s="135"/>
      <c r="L532" s="135"/>
      <c r="M532" s="135"/>
      <c r="N532" s="134"/>
      <c r="O532" s="134"/>
      <c r="P532" s="134"/>
      <c r="Q532" s="134"/>
      <c r="R532" s="135"/>
      <c r="S532" s="135"/>
      <c r="T532" s="135"/>
      <c r="U532" s="135"/>
      <c r="V532" s="135"/>
      <c r="W532" s="135"/>
      <c r="X532" s="135"/>
      <c r="Y532" s="135"/>
      <c r="Z532" s="125"/>
      <c r="AA532" s="125"/>
      <c r="AB532" s="125"/>
      <c r="AC532" s="125"/>
      <c r="AD532" s="125"/>
      <c r="AE532" s="125"/>
      <c r="AF532" s="125"/>
      <c r="AG532" s="125" t="s">
        <v>1619</v>
      </c>
      <c r="AH532" s="125">
        <v>0</v>
      </c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</row>
    <row r="533" spans="1:60" outlineLevel="3" x14ac:dyDescent="0.2">
      <c r="A533" s="132"/>
      <c r="B533" s="133"/>
      <c r="C533" s="170" t="s">
        <v>639</v>
      </c>
      <c r="D533" s="168"/>
      <c r="E533" s="169"/>
      <c r="F533" s="135"/>
      <c r="G533" s="135"/>
      <c r="H533" s="135"/>
      <c r="I533" s="135"/>
      <c r="J533" s="135"/>
      <c r="K533" s="135"/>
      <c r="L533" s="135"/>
      <c r="M533" s="135"/>
      <c r="N533" s="134"/>
      <c r="O533" s="134"/>
      <c r="P533" s="134"/>
      <c r="Q533" s="134"/>
      <c r="R533" s="135"/>
      <c r="S533" s="135"/>
      <c r="T533" s="135"/>
      <c r="U533" s="135"/>
      <c r="V533" s="135"/>
      <c r="W533" s="135"/>
      <c r="X533" s="135"/>
      <c r="Y533" s="135"/>
      <c r="Z533" s="125"/>
      <c r="AA533" s="125"/>
      <c r="AB533" s="125"/>
      <c r="AC533" s="125"/>
      <c r="AD533" s="125"/>
      <c r="AE533" s="125"/>
      <c r="AF533" s="125"/>
      <c r="AG533" s="125" t="s">
        <v>1619</v>
      </c>
      <c r="AH533" s="125">
        <v>0</v>
      </c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</row>
    <row r="534" spans="1:60" outlineLevel="3" x14ac:dyDescent="0.2">
      <c r="A534" s="132"/>
      <c r="B534" s="133"/>
      <c r="C534" s="170" t="s">
        <v>655</v>
      </c>
      <c r="D534" s="168"/>
      <c r="E534" s="169">
        <v>13.6</v>
      </c>
      <c r="F534" s="135"/>
      <c r="G534" s="135"/>
      <c r="H534" s="135"/>
      <c r="I534" s="135"/>
      <c r="J534" s="135"/>
      <c r="K534" s="135"/>
      <c r="L534" s="135"/>
      <c r="M534" s="135"/>
      <c r="N534" s="134"/>
      <c r="O534" s="134"/>
      <c r="P534" s="134"/>
      <c r="Q534" s="134"/>
      <c r="R534" s="135"/>
      <c r="S534" s="135"/>
      <c r="T534" s="135"/>
      <c r="U534" s="135"/>
      <c r="V534" s="135"/>
      <c r="W534" s="135"/>
      <c r="X534" s="135"/>
      <c r="Y534" s="135"/>
      <c r="Z534" s="125"/>
      <c r="AA534" s="125"/>
      <c r="AB534" s="125"/>
      <c r="AC534" s="125"/>
      <c r="AD534" s="125"/>
      <c r="AE534" s="125"/>
      <c r="AF534" s="125"/>
      <c r="AG534" s="125" t="s">
        <v>1619</v>
      </c>
      <c r="AH534" s="125">
        <v>0</v>
      </c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</row>
    <row r="535" spans="1:60" ht="22.5" outlineLevel="1" x14ac:dyDescent="0.2">
      <c r="A535" s="147">
        <v>132</v>
      </c>
      <c r="B535" s="148" t="s">
        <v>656</v>
      </c>
      <c r="C535" s="163" t="s">
        <v>657</v>
      </c>
      <c r="D535" s="149" t="s">
        <v>1672</v>
      </c>
      <c r="E535" s="150">
        <v>2</v>
      </c>
      <c r="F535" s="151"/>
      <c r="G535" s="152">
        <f>ROUND(E535*F535,2)</f>
        <v>0</v>
      </c>
      <c r="H535" s="151">
        <v>2079.61</v>
      </c>
      <c r="I535" s="152">
        <f>ROUND(E535*H535,2)</f>
        <v>4159.22</v>
      </c>
      <c r="J535" s="151">
        <v>360.39</v>
      </c>
      <c r="K535" s="152">
        <f>ROUND(E535*J535,2)</f>
        <v>720.78</v>
      </c>
      <c r="L535" s="152">
        <v>21</v>
      </c>
      <c r="M535" s="152">
        <f>G535*(1+L535/100)</f>
        <v>0</v>
      </c>
      <c r="N535" s="150">
        <v>1.5499999999999999E-3</v>
      </c>
      <c r="O535" s="150">
        <f>ROUND(E535*N535,2)</f>
        <v>0</v>
      </c>
      <c r="P535" s="150">
        <v>0</v>
      </c>
      <c r="Q535" s="150">
        <f>ROUND(E535*P535,2)</f>
        <v>0</v>
      </c>
      <c r="R535" s="152"/>
      <c r="S535" s="152" t="s">
        <v>1617</v>
      </c>
      <c r="T535" s="153" t="s">
        <v>1617</v>
      </c>
      <c r="U535" s="135">
        <v>0</v>
      </c>
      <c r="V535" s="135">
        <f>ROUND(E535*U535,2)</f>
        <v>0</v>
      </c>
      <c r="W535" s="135"/>
      <c r="X535" s="135" t="s">
        <v>1458</v>
      </c>
      <c r="Y535" s="135" t="s">
        <v>1459</v>
      </c>
      <c r="Z535" s="125"/>
      <c r="AA535" s="125"/>
      <c r="AB535" s="125"/>
      <c r="AC535" s="125"/>
      <c r="AD535" s="125"/>
      <c r="AE535" s="125"/>
      <c r="AF535" s="125"/>
      <c r="AG535" s="125" t="s">
        <v>2106</v>
      </c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</row>
    <row r="536" spans="1:60" ht="22.5" outlineLevel="2" x14ac:dyDescent="0.2">
      <c r="A536" s="132"/>
      <c r="B536" s="133"/>
      <c r="C536" s="269" t="s">
        <v>658</v>
      </c>
      <c r="D536" s="270"/>
      <c r="E536" s="270"/>
      <c r="F536" s="270"/>
      <c r="G536" s="270"/>
      <c r="H536" s="135"/>
      <c r="I536" s="135"/>
      <c r="J536" s="135"/>
      <c r="K536" s="135"/>
      <c r="L536" s="135"/>
      <c r="M536" s="135"/>
      <c r="N536" s="134"/>
      <c r="O536" s="134"/>
      <c r="P536" s="134"/>
      <c r="Q536" s="134"/>
      <c r="R536" s="135"/>
      <c r="S536" s="135"/>
      <c r="T536" s="135"/>
      <c r="U536" s="135"/>
      <c r="V536" s="135"/>
      <c r="W536" s="135"/>
      <c r="X536" s="135"/>
      <c r="Y536" s="135"/>
      <c r="Z536" s="125"/>
      <c r="AA536" s="125"/>
      <c r="AB536" s="125"/>
      <c r="AC536" s="125"/>
      <c r="AD536" s="125"/>
      <c r="AE536" s="125"/>
      <c r="AF536" s="125"/>
      <c r="AG536" s="125" t="s">
        <v>1462</v>
      </c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54" t="str">
        <f>C536</f>
        <v>Položka obsahuje dodávku a montáž propustě, utěsnění PU pěnou a doplnění manžety zálivkovou hmotou. Délka trubky 500 mm.</v>
      </c>
      <c r="BB536" s="125"/>
      <c r="BC536" s="125"/>
      <c r="BD536" s="125"/>
      <c r="BE536" s="125"/>
      <c r="BF536" s="125"/>
      <c r="BG536" s="125"/>
      <c r="BH536" s="125"/>
    </row>
    <row r="537" spans="1:60" outlineLevel="2" x14ac:dyDescent="0.2">
      <c r="A537" s="132"/>
      <c r="B537" s="133"/>
      <c r="C537" s="170" t="s">
        <v>659</v>
      </c>
      <c r="D537" s="168"/>
      <c r="E537" s="169">
        <v>1</v>
      </c>
      <c r="F537" s="135"/>
      <c r="G537" s="135"/>
      <c r="H537" s="135"/>
      <c r="I537" s="135"/>
      <c r="J537" s="135"/>
      <c r="K537" s="135"/>
      <c r="L537" s="135"/>
      <c r="M537" s="135"/>
      <c r="N537" s="134"/>
      <c r="O537" s="134"/>
      <c r="P537" s="134"/>
      <c r="Q537" s="134"/>
      <c r="R537" s="135"/>
      <c r="S537" s="135"/>
      <c r="T537" s="135"/>
      <c r="U537" s="135"/>
      <c r="V537" s="135"/>
      <c r="W537" s="135"/>
      <c r="X537" s="135"/>
      <c r="Y537" s="135"/>
      <c r="Z537" s="125"/>
      <c r="AA537" s="125"/>
      <c r="AB537" s="125"/>
      <c r="AC537" s="125"/>
      <c r="AD537" s="125"/>
      <c r="AE537" s="125"/>
      <c r="AF537" s="125"/>
      <c r="AG537" s="125" t="s">
        <v>1619</v>
      </c>
      <c r="AH537" s="125">
        <v>0</v>
      </c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</row>
    <row r="538" spans="1:60" outlineLevel="3" x14ac:dyDescent="0.2">
      <c r="A538" s="132"/>
      <c r="B538" s="133"/>
      <c r="C538" s="170" t="s">
        <v>660</v>
      </c>
      <c r="D538" s="168"/>
      <c r="E538" s="169">
        <v>1</v>
      </c>
      <c r="F538" s="135"/>
      <c r="G538" s="135"/>
      <c r="H538" s="135"/>
      <c r="I538" s="135"/>
      <c r="J538" s="135"/>
      <c r="K538" s="135"/>
      <c r="L538" s="135"/>
      <c r="M538" s="135"/>
      <c r="N538" s="134"/>
      <c r="O538" s="134"/>
      <c r="P538" s="134"/>
      <c r="Q538" s="134"/>
      <c r="R538" s="135"/>
      <c r="S538" s="135"/>
      <c r="T538" s="135"/>
      <c r="U538" s="135"/>
      <c r="V538" s="135"/>
      <c r="W538" s="135"/>
      <c r="X538" s="135"/>
      <c r="Y538" s="135"/>
      <c r="Z538" s="125"/>
      <c r="AA538" s="125"/>
      <c r="AB538" s="125"/>
      <c r="AC538" s="125"/>
      <c r="AD538" s="125"/>
      <c r="AE538" s="125"/>
      <c r="AF538" s="125"/>
      <c r="AG538" s="125" t="s">
        <v>1619</v>
      </c>
      <c r="AH538" s="125">
        <v>0</v>
      </c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</row>
    <row r="539" spans="1:60" ht="22.5" outlineLevel="1" x14ac:dyDescent="0.2">
      <c r="A539" s="147">
        <v>133</v>
      </c>
      <c r="B539" s="148" t="s">
        <v>661</v>
      </c>
      <c r="C539" s="163" t="s">
        <v>662</v>
      </c>
      <c r="D539" s="149" t="s">
        <v>1672</v>
      </c>
      <c r="E539" s="150">
        <v>3</v>
      </c>
      <c r="F539" s="151"/>
      <c r="G539" s="152">
        <f>ROUND(E539*F539,2)</f>
        <v>0</v>
      </c>
      <c r="H539" s="151">
        <v>1379.89</v>
      </c>
      <c r="I539" s="152">
        <f>ROUND(E539*H539,2)</f>
        <v>4139.67</v>
      </c>
      <c r="J539" s="151">
        <v>389.11</v>
      </c>
      <c r="K539" s="152">
        <f>ROUND(E539*J539,2)</f>
        <v>1167.33</v>
      </c>
      <c r="L539" s="152">
        <v>21</v>
      </c>
      <c r="M539" s="152">
        <f>G539*(1+L539/100)</f>
        <v>0</v>
      </c>
      <c r="N539" s="150">
        <v>2.2499999999999998E-3</v>
      </c>
      <c r="O539" s="150">
        <f>ROUND(E539*N539,2)</f>
        <v>0.01</v>
      </c>
      <c r="P539" s="150">
        <v>0</v>
      </c>
      <c r="Q539" s="150">
        <f>ROUND(E539*P539,2)</f>
        <v>0</v>
      </c>
      <c r="R539" s="152"/>
      <c r="S539" s="152" t="s">
        <v>1617</v>
      </c>
      <c r="T539" s="153" t="s">
        <v>1617</v>
      </c>
      <c r="U539" s="135">
        <v>0</v>
      </c>
      <c r="V539" s="135">
        <f>ROUND(E539*U539,2)</f>
        <v>0</v>
      </c>
      <c r="W539" s="135"/>
      <c r="X539" s="135" t="s">
        <v>1458</v>
      </c>
      <c r="Y539" s="135" t="s">
        <v>1459</v>
      </c>
      <c r="Z539" s="125"/>
      <c r="AA539" s="125"/>
      <c r="AB539" s="125"/>
      <c r="AC539" s="125"/>
      <c r="AD539" s="125"/>
      <c r="AE539" s="125"/>
      <c r="AF539" s="125"/>
      <c r="AG539" s="125" t="s">
        <v>2106</v>
      </c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</row>
    <row r="540" spans="1:60" outlineLevel="2" x14ac:dyDescent="0.2">
      <c r="A540" s="132"/>
      <c r="B540" s="133"/>
      <c r="C540" s="170" t="s">
        <v>663</v>
      </c>
      <c r="D540" s="168"/>
      <c r="E540" s="169">
        <v>1</v>
      </c>
      <c r="F540" s="135"/>
      <c r="G540" s="135"/>
      <c r="H540" s="135"/>
      <c r="I540" s="135"/>
      <c r="J540" s="135"/>
      <c r="K540" s="135"/>
      <c r="L540" s="135"/>
      <c r="M540" s="135"/>
      <c r="N540" s="134"/>
      <c r="O540" s="134"/>
      <c r="P540" s="134"/>
      <c r="Q540" s="134"/>
      <c r="R540" s="135"/>
      <c r="S540" s="135"/>
      <c r="T540" s="135"/>
      <c r="U540" s="135"/>
      <c r="V540" s="135"/>
      <c r="W540" s="135"/>
      <c r="X540" s="135"/>
      <c r="Y540" s="135"/>
      <c r="Z540" s="125"/>
      <c r="AA540" s="125"/>
      <c r="AB540" s="125"/>
      <c r="AC540" s="125"/>
      <c r="AD540" s="125"/>
      <c r="AE540" s="125"/>
      <c r="AF540" s="125"/>
      <c r="AG540" s="125" t="s">
        <v>1619</v>
      </c>
      <c r="AH540" s="125">
        <v>0</v>
      </c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</row>
    <row r="541" spans="1:60" outlineLevel="3" x14ac:dyDescent="0.2">
      <c r="A541" s="132"/>
      <c r="B541" s="133"/>
      <c r="C541" s="170" t="s">
        <v>664</v>
      </c>
      <c r="D541" s="168"/>
      <c r="E541" s="169">
        <v>2</v>
      </c>
      <c r="F541" s="135"/>
      <c r="G541" s="135"/>
      <c r="H541" s="135"/>
      <c r="I541" s="135"/>
      <c r="J541" s="135"/>
      <c r="K541" s="135"/>
      <c r="L541" s="135"/>
      <c r="M541" s="135"/>
      <c r="N541" s="134"/>
      <c r="O541" s="134"/>
      <c r="P541" s="134"/>
      <c r="Q541" s="134"/>
      <c r="R541" s="135"/>
      <c r="S541" s="135"/>
      <c r="T541" s="135"/>
      <c r="U541" s="135"/>
      <c r="V541" s="135"/>
      <c r="W541" s="135"/>
      <c r="X541" s="135"/>
      <c r="Y541" s="135"/>
      <c r="Z541" s="125"/>
      <c r="AA541" s="125"/>
      <c r="AB541" s="125"/>
      <c r="AC541" s="125"/>
      <c r="AD541" s="125"/>
      <c r="AE541" s="125"/>
      <c r="AF541" s="125"/>
      <c r="AG541" s="125" t="s">
        <v>1619</v>
      </c>
      <c r="AH541" s="125">
        <v>0</v>
      </c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</row>
    <row r="542" spans="1:60" ht="22.5" outlineLevel="1" x14ac:dyDescent="0.2">
      <c r="A542" s="147">
        <v>134</v>
      </c>
      <c r="B542" s="148" t="s">
        <v>665</v>
      </c>
      <c r="C542" s="163" t="s">
        <v>666</v>
      </c>
      <c r="D542" s="149" t="s">
        <v>1672</v>
      </c>
      <c r="E542" s="150">
        <v>3</v>
      </c>
      <c r="F542" s="151"/>
      <c r="G542" s="152">
        <f>ROUND(E542*F542,2)</f>
        <v>0</v>
      </c>
      <c r="H542" s="151">
        <v>1347.89</v>
      </c>
      <c r="I542" s="152">
        <f>ROUND(E542*H542,2)</f>
        <v>4043.67</v>
      </c>
      <c r="J542" s="151">
        <v>389.11</v>
      </c>
      <c r="K542" s="152">
        <f>ROUND(E542*J542,2)</f>
        <v>1167.33</v>
      </c>
      <c r="L542" s="152">
        <v>21</v>
      </c>
      <c r="M542" s="152">
        <f>G542*(1+L542/100)</f>
        <v>0</v>
      </c>
      <c r="N542" s="150">
        <v>1.25E-3</v>
      </c>
      <c r="O542" s="150">
        <f>ROUND(E542*N542,2)</f>
        <v>0</v>
      </c>
      <c r="P542" s="150">
        <v>0</v>
      </c>
      <c r="Q542" s="150">
        <f>ROUND(E542*P542,2)</f>
        <v>0</v>
      </c>
      <c r="R542" s="152"/>
      <c r="S542" s="152" t="s">
        <v>1617</v>
      </c>
      <c r="T542" s="153" t="s">
        <v>1617</v>
      </c>
      <c r="U542" s="135">
        <v>0</v>
      </c>
      <c r="V542" s="135">
        <f>ROUND(E542*U542,2)</f>
        <v>0</v>
      </c>
      <c r="W542" s="135"/>
      <c r="X542" s="135" t="s">
        <v>1458</v>
      </c>
      <c r="Y542" s="135" t="s">
        <v>1459</v>
      </c>
      <c r="Z542" s="125"/>
      <c r="AA542" s="125"/>
      <c r="AB542" s="125"/>
      <c r="AC542" s="125"/>
      <c r="AD542" s="125"/>
      <c r="AE542" s="125"/>
      <c r="AF542" s="125"/>
      <c r="AG542" s="125" t="s">
        <v>2106</v>
      </c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</row>
    <row r="543" spans="1:60" ht="33.75" outlineLevel="2" x14ac:dyDescent="0.2">
      <c r="A543" s="132"/>
      <c r="B543" s="133"/>
      <c r="C543" s="269" t="s">
        <v>667</v>
      </c>
      <c r="D543" s="270"/>
      <c r="E543" s="270"/>
      <c r="F543" s="270"/>
      <c r="G543" s="270"/>
      <c r="H543" s="135"/>
      <c r="I543" s="135"/>
      <c r="J543" s="135"/>
      <c r="K543" s="135"/>
      <c r="L543" s="135"/>
      <c r="M543" s="135"/>
      <c r="N543" s="134"/>
      <c r="O543" s="134"/>
      <c r="P543" s="134"/>
      <c r="Q543" s="134"/>
      <c r="R543" s="135"/>
      <c r="S543" s="135"/>
      <c r="T543" s="135"/>
      <c r="U543" s="135"/>
      <c r="V543" s="135"/>
      <c r="W543" s="135"/>
      <c r="X543" s="135"/>
      <c r="Y543" s="135"/>
      <c r="Z543" s="125"/>
      <c r="AA543" s="125"/>
      <c r="AB543" s="125"/>
      <c r="AC543" s="125"/>
      <c r="AD543" s="125"/>
      <c r="AE543" s="125"/>
      <c r="AF543" s="125"/>
      <c r="AG543" s="125" t="s">
        <v>1462</v>
      </c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54" t="str">
        <f>C543</f>
        <v>Položka obsahuje ukotvení kotevní desky šrouby, utěsnění kolem prostupu PU pěnou, přitavením manžety prostupu na parozábranu a doplnění manžety pojistnou zálivkovou hmotou. Včetně dodávky materiálu.</v>
      </c>
      <c r="BB543" s="125"/>
      <c r="BC543" s="125"/>
      <c r="BD543" s="125"/>
      <c r="BE543" s="125"/>
      <c r="BF543" s="125"/>
      <c r="BG543" s="125"/>
      <c r="BH543" s="125"/>
    </row>
    <row r="544" spans="1:60" outlineLevel="2" x14ac:dyDescent="0.2">
      <c r="A544" s="132"/>
      <c r="B544" s="133"/>
      <c r="C544" s="170" t="s">
        <v>663</v>
      </c>
      <c r="D544" s="168"/>
      <c r="E544" s="169">
        <v>1</v>
      </c>
      <c r="F544" s="135"/>
      <c r="G544" s="135"/>
      <c r="H544" s="135"/>
      <c r="I544" s="135"/>
      <c r="J544" s="135"/>
      <c r="K544" s="135"/>
      <c r="L544" s="135"/>
      <c r="M544" s="135"/>
      <c r="N544" s="134"/>
      <c r="O544" s="134"/>
      <c r="P544" s="134"/>
      <c r="Q544" s="134"/>
      <c r="R544" s="135"/>
      <c r="S544" s="135"/>
      <c r="T544" s="135"/>
      <c r="U544" s="135"/>
      <c r="V544" s="135"/>
      <c r="W544" s="135"/>
      <c r="X544" s="135"/>
      <c r="Y544" s="135"/>
      <c r="Z544" s="125"/>
      <c r="AA544" s="125"/>
      <c r="AB544" s="125"/>
      <c r="AC544" s="125"/>
      <c r="AD544" s="125"/>
      <c r="AE544" s="125"/>
      <c r="AF544" s="125"/>
      <c r="AG544" s="125" t="s">
        <v>1619</v>
      </c>
      <c r="AH544" s="125">
        <v>0</v>
      </c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</row>
    <row r="545" spans="1:60" outlineLevel="3" x14ac:dyDescent="0.2">
      <c r="A545" s="132"/>
      <c r="B545" s="133"/>
      <c r="C545" s="170" t="s">
        <v>664</v>
      </c>
      <c r="D545" s="168"/>
      <c r="E545" s="169">
        <v>2</v>
      </c>
      <c r="F545" s="135"/>
      <c r="G545" s="135"/>
      <c r="H545" s="135"/>
      <c r="I545" s="135"/>
      <c r="J545" s="135"/>
      <c r="K545" s="135"/>
      <c r="L545" s="135"/>
      <c r="M545" s="135"/>
      <c r="N545" s="134"/>
      <c r="O545" s="134"/>
      <c r="P545" s="134"/>
      <c r="Q545" s="134"/>
      <c r="R545" s="135"/>
      <c r="S545" s="135"/>
      <c r="T545" s="135"/>
      <c r="U545" s="135"/>
      <c r="V545" s="135"/>
      <c r="W545" s="135"/>
      <c r="X545" s="135"/>
      <c r="Y545" s="135"/>
      <c r="Z545" s="125"/>
      <c r="AA545" s="125"/>
      <c r="AB545" s="125"/>
      <c r="AC545" s="125"/>
      <c r="AD545" s="125"/>
      <c r="AE545" s="125"/>
      <c r="AF545" s="125"/>
      <c r="AG545" s="125" t="s">
        <v>1619</v>
      </c>
      <c r="AH545" s="125">
        <v>0</v>
      </c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</row>
    <row r="546" spans="1:60" ht="22.5" outlineLevel="1" x14ac:dyDescent="0.2">
      <c r="A546" s="147">
        <v>135</v>
      </c>
      <c r="B546" s="148" t="s">
        <v>668</v>
      </c>
      <c r="C546" s="163" t="s">
        <v>669</v>
      </c>
      <c r="D546" s="149" t="s">
        <v>1641</v>
      </c>
      <c r="E546" s="150">
        <v>141.38499999999999</v>
      </c>
      <c r="F546" s="151"/>
      <c r="G546" s="152">
        <f>ROUND(E546*F546,2)</f>
        <v>0</v>
      </c>
      <c r="H546" s="151">
        <v>37.97</v>
      </c>
      <c r="I546" s="152">
        <f>ROUND(E546*H546,2)</f>
        <v>5368.39</v>
      </c>
      <c r="J546" s="151">
        <v>53.13</v>
      </c>
      <c r="K546" s="152">
        <f>ROUND(E546*J546,2)</f>
        <v>7511.79</v>
      </c>
      <c r="L546" s="152">
        <v>21</v>
      </c>
      <c r="M546" s="152">
        <f>G546*(1+L546/100)</f>
        <v>0</v>
      </c>
      <c r="N546" s="150">
        <v>3.2000000000000003E-4</v>
      </c>
      <c r="O546" s="150">
        <f>ROUND(E546*N546,2)</f>
        <v>0.05</v>
      </c>
      <c r="P546" s="150">
        <v>0</v>
      </c>
      <c r="Q546" s="150">
        <f>ROUND(E546*P546,2)</f>
        <v>0</v>
      </c>
      <c r="R546" s="152"/>
      <c r="S546" s="152" t="s">
        <v>1617</v>
      </c>
      <c r="T546" s="153" t="s">
        <v>1617</v>
      </c>
      <c r="U546" s="135">
        <v>0</v>
      </c>
      <c r="V546" s="135">
        <f>ROUND(E546*U546,2)</f>
        <v>0</v>
      </c>
      <c r="W546" s="135"/>
      <c r="X546" s="135" t="s">
        <v>1458</v>
      </c>
      <c r="Y546" s="135" t="s">
        <v>1459</v>
      </c>
      <c r="Z546" s="125"/>
      <c r="AA546" s="125"/>
      <c r="AB546" s="125"/>
      <c r="AC546" s="125"/>
      <c r="AD546" s="125"/>
      <c r="AE546" s="125"/>
      <c r="AF546" s="125"/>
      <c r="AG546" s="125" t="s">
        <v>2106</v>
      </c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</row>
    <row r="547" spans="1:60" outlineLevel="2" x14ac:dyDescent="0.2">
      <c r="A547" s="132"/>
      <c r="B547" s="133"/>
      <c r="C547" s="170" t="s">
        <v>2150</v>
      </c>
      <c r="D547" s="168"/>
      <c r="E547" s="169">
        <v>30.5</v>
      </c>
      <c r="F547" s="135"/>
      <c r="G547" s="135"/>
      <c r="H547" s="135"/>
      <c r="I547" s="135"/>
      <c r="J547" s="135"/>
      <c r="K547" s="135"/>
      <c r="L547" s="135"/>
      <c r="M547" s="135"/>
      <c r="N547" s="134"/>
      <c r="O547" s="134"/>
      <c r="P547" s="134"/>
      <c r="Q547" s="134"/>
      <c r="R547" s="135"/>
      <c r="S547" s="135"/>
      <c r="T547" s="135"/>
      <c r="U547" s="135"/>
      <c r="V547" s="135"/>
      <c r="W547" s="135"/>
      <c r="X547" s="135"/>
      <c r="Y547" s="135"/>
      <c r="Z547" s="125"/>
      <c r="AA547" s="125"/>
      <c r="AB547" s="125"/>
      <c r="AC547" s="125"/>
      <c r="AD547" s="125"/>
      <c r="AE547" s="125"/>
      <c r="AF547" s="125"/>
      <c r="AG547" s="125" t="s">
        <v>1619</v>
      </c>
      <c r="AH547" s="125">
        <v>0</v>
      </c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</row>
    <row r="548" spans="1:60" ht="33.75" outlineLevel="3" x14ac:dyDescent="0.2">
      <c r="A548" s="132"/>
      <c r="B548" s="133"/>
      <c r="C548" s="170" t="s">
        <v>2151</v>
      </c>
      <c r="D548" s="168"/>
      <c r="E548" s="169">
        <v>14.98</v>
      </c>
      <c r="F548" s="135"/>
      <c r="G548" s="135"/>
      <c r="H548" s="135"/>
      <c r="I548" s="135"/>
      <c r="J548" s="135"/>
      <c r="K548" s="135"/>
      <c r="L548" s="135"/>
      <c r="M548" s="135"/>
      <c r="N548" s="134"/>
      <c r="O548" s="134"/>
      <c r="P548" s="134"/>
      <c r="Q548" s="134"/>
      <c r="R548" s="135"/>
      <c r="S548" s="135"/>
      <c r="T548" s="135"/>
      <c r="U548" s="135"/>
      <c r="V548" s="135"/>
      <c r="W548" s="135"/>
      <c r="X548" s="135"/>
      <c r="Y548" s="135"/>
      <c r="Z548" s="125"/>
      <c r="AA548" s="125"/>
      <c r="AB548" s="125"/>
      <c r="AC548" s="125"/>
      <c r="AD548" s="125"/>
      <c r="AE548" s="125"/>
      <c r="AF548" s="125"/>
      <c r="AG548" s="125" t="s">
        <v>1619</v>
      </c>
      <c r="AH548" s="125">
        <v>0</v>
      </c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</row>
    <row r="549" spans="1:60" outlineLevel="3" x14ac:dyDescent="0.2">
      <c r="A549" s="132"/>
      <c r="B549" s="133"/>
      <c r="C549" s="170" t="s">
        <v>2155</v>
      </c>
      <c r="D549" s="168"/>
      <c r="E549" s="169">
        <v>91</v>
      </c>
      <c r="F549" s="135"/>
      <c r="G549" s="135"/>
      <c r="H549" s="135"/>
      <c r="I549" s="135"/>
      <c r="J549" s="135"/>
      <c r="K549" s="135"/>
      <c r="L549" s="135"/>
      <c r="M549" s="135"/>
      <c r="N549" s="134"/>
      <c r="O549" s="134"/>
      <c r="P549" s="134"/>
      <c r="Q549" s="134"/>
      <c r="R549" s="135"/>
      <c r="S549" s="135"/>
      <c r="T549" s="135"/>
      <c r="U549" s="135"/>
      <c r="V549" s="135"/>
      <c r="W549" s="135"/>
      <c r="X549" s="135"/>
      <c r="Y549" s="135"/>
      <c r="Z549" s="125"/>
      <c r="AA549" s="125"/>
      <c r="AB549" s="125"/>
      <c r="AC549" s="125"/>
      <c r="AD549" s="125"/>
      <c r="AE549" s="125"/>
      <c r="AF549" s="125"/>
      <c r="AG549" s="125" t="s">
        <v>1619</v>
      </c>
      <c r="AH549" s="125">
        <v>0</v>
      </c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</row>
    <row r="550" spans="1:60" outlineLevel="3" x14ac:dyDescent="0.2">
      <c r="A550" s="132"/>
      <c r="B550" s="133"/>
      <c r="C550" s="170" t="s">
        <v>2156</v>
      </c>
      <c r="D550" s="168"/>
      <c r="E550" s="169">
        <v>4.9000000000000004</v>
      </c>
      <c r="F550" s="135"/>
      <c r="G550" s="135"/>
      <c r="H550" s="135"/>
      <c r="I550" s="135"/>
      <c r="J550" s="135"/>
      <c r="K550" s="135"/>
      <c r="L550" s="135"/>
      <c r="M550" s="135"/>
      <c r="N550" s="134"/>
      <c r="O550" s="134"/>
      <c r="P550" s="134"/>
      <c r="Q550" s="134"/>
      <c r="R550" s="135"/>
      <c r="S550" s="135"/>
      <c r="T550" s="135"/>
      <c r="U550" s="135"/>
      <c r="V550" s="135"/>
      <c r="W550" s="135"/>
      <c r="X550" s="135"/>
      <c r="Y550" s="135"/>
      <c r="Z550" s="125"/>
      <c r="AA550" s="125"/>
      <c r="AB550" s="125"/>
      <c r="AC550" s="125"/>
      <c r="AD550" s="125"/>
      <c r="AE550" s="125"/>
      <c r="AF550" s="125"/>
      <c r="AG550" s="125" t="s">
        <v>1619</v>
      </c>
      <c r="AH550" s="125">
        <v>0</v>
      </c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</row>
    <row r="551" spans="1:60" ht="22.5" outlineLevel="1" x14ac:dyDescent="0.2">
      <c r="A551" s="147">
        <v>136</v>
      </c>
      <c r="B551" s="148" t="s">
        <v>670</v>
      </c>
      <c r="C551" s="163" t="s">
        <v>671</v>
      </c>
      <c r="D551" s="149" t="s">
        <v>1641</v>
      </c>
      <c r="E551" s="150">
        <v>141.38499999999999</v>
      </c>
      <c r="F551" s="151"/>
      <c r="G551" s="152">
        <f>ROUND(E551*F551,2)</f>
        <v>0</v>
      </c>
      <c r="H551" s="151">
        <v>43.98</v>
      </c>
      <c r="I551" s="152">
        <f>ROUND(E551*H551,2)</f>
        <v>6218.11</v>
      </c>
      <c r="J551" s="151">
        <v>62.52</v>
      </c>
      <c r="K551" s="152">
        <f>ROUND(E551*J551,2)</f>
        <v>8839.39</v>
      </c>
      <c r="L551" s="152">
        <v>21</v>
      </c>
      <c r="M551" s="152">
        <f>G551*(1+L551/100)</f>
        <v>0</v>
      </c>
      <c r="N551" s="150">
        <v>3.4000000000000002E-4</v>
      </c>
      <c r="O551" s="150">
        <f>ROUND(E551*N551,2)</f>
        <v>0.05</v>
      </c>
      <c r="P551" s="150">
        <v>0</v>
      </c>
      <c r="Q551" s="150">
        <f>ROUND(E551*P551,2)</f>
        <v>0</v>
      </c>
      <c r="R551" s="152"/>
      <c r="S551" s="152" t="s">
        <v>1617</v>
      </c>
      <c r="T551" s="153" t="s">
        <v>1617</v>
      </c>
      <c r="U551" s="135">
        <v>0</v>
      </c>
      <c r="V551" s="135">
        <f>ROUND(E551*U551,2)</f>
        <v>0</v>
      </c>
      <c r="W551" s="135"/>
      <c r="X551" s="135" t="s">
        <v>1458</v>
      </c>
      <c r="Y551" s="135" t="s">
        <v>1459</v>
      </c>
      <c r="Z551" s="125"/>
      <c r="AA551" s="125"/>
      <c r="AB551" s="125"/>
      <c r="AC551" s="125"/>
      <c r="AD551" s="125"/>
      <c r="AE551" s="125"/>
      <c r="AF551" s="125"/>
      <c r="AG551" s="125" t="s">
        <v>2106</v>
      </c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</row>
    <row r="552" spans="1:60" outlineLevel="2" x14ac:dyDescent="0.2">
      <c r="A552" s="132"/>
      <c r="B552" s="133"/>
      <c r="C552" s="170" t="s">
        <v>2150</v>
      </c>
      <c r="D552" s="168"/>
      <c r="E552" s="169">
        <v>30.5</v>
      </c>
      <c r="F552" s="135"/>
      <c r="G552" s="135"/>
      <c r="H552" s="135"/>
      <c r="I552" s="135"/>
      <c r="J552" s="135"/>
      <c r="K552" s="135"/>
      <c r="L552" s="135"/>
      <c r="M552" s="135"/>
      <c r="N552" s="134"/>
      <c r="O552" s="134"/>
      <c r="P552" s="134"/>
      <c r="Q552" s="134"/>
      <c r="R552" s="135"/>
      <c r="S552" s="135"/>
      <c r="T552" s="135"/>
      <c r="U552" s="135"/>
      <c r="V552" s="135"/>
      <c r="W552" s="135"/>
      <c r="X552" s="135"/>
      <c r="Y552" s="135"/>
      <c r="Z552" s="125"/>
      <c r="AA552" s="125"/>
      <c r="AB552" s="125"/>
      <c r="AC552" s="125"/>
      <c r="AD552" s="125"/>
      <c r="AE552" s="125"/>
      <c r="AF552" s="125"/>
      <c r="AG552" s="125" t="s">
        <v>1619</v>
      </c>
      <c r="AH552" s="125">
        <v>0</v>
      </c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</row>
    <row r="553" spans="1:60" ht="33.75" outlineLevel="3" x14ac:dyDescent="0.2">
      <c r="A553" s="132"/>
      <c r="B553" s="133"/>
      <c r="C553" s="170" t="s">
        <v>2151</v>
      </c>
      <c r="D553" s="168"/>
      <c r="E553" s="169">
        <v>14.98</v>
      </c>
      <c r="F553" s="135"/>
      <c r="G553" s="135"/>
      <c r="H553" s="135"/>
      <c r="I553" s="135"/>
      <c r="J553" s="135"/>
      <c r="K553" s="135"/>
      <c r="L553" s="135"/>
      <c r="M553" s="135"/>
      <c r="N553" s="134"/>
      <c r="O553" s="134"/>
      <c r="P553" s="134"/>
      <c r="Q553" s="134"/>
      <c r="R553" s="135"/>
      <c r="S553" s="135"/>
      <c r="T553" s="135"/>
      <c r="U553" s="135"/>
      <c r="V553" s="135"/>
      <c r="W553" s="135"/>
      <c r="X553" s="135"/>
      <c r="Y553" s="135"/>
      <c r="Z553" s="125"/>
      <c r="AA553" s="125"/>
      <c r="AB553" s="125"/>
      <c r="AC553" s="125"/>
      <c r="AD553" s="125"/>
      <c r="AE553" s="125"/>
      <c r="AF553" s="125"/>
      <c r="AG553" s="125" t="s">
        <v>1619</v>
      </c>
      <c r="AH553" s="125">
        <v>0</v>
      </c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</row>
    <row r="554" spans="1:60" outlineLevel="3" x14ac:dyDescent="0.2">
      <c r="A554" s="132"/>
      <c r="B554" s="133"/>
      <c r="C554" s="170" t="s">
        <v>2155</v>
      </c>
      <c r="D554" s="168"/>
      <c r="E554" s="169">
        <v>91</v>
      </c>
      <c r="F554" s="135"/>
      <c r="G554" s="135"/>
      <c r="H554" s="135"/>
      <c r="I554" s="135"/>
      <c r="J554" s="135"/>
      <c r="K554" s="135"/>
      <c r="L554" s="135"/>
      <c r="M554" s="135"/>
      <c r="N554" s="134"/>
      <c r="O554" s="134"/>
      <c r="P554" s="134"/>
      <c r="Q554" s="134"/>
      <c r="R554" s="135"/>
      <c r="S554" s="135"/>
      <c r="T554" s="135"/>
      <c r="U554" s="135"/>
      <c r="V554" s="135"/>
      <c r="W554" s="135"/>
      <c r="X554" s="135"/>
      <c r="Y554" s="135"/>
      <c r="Z554" s="125"/>
      <c r="AA554" s="125"/>
      <c r="AB554" s="125"/>
      <c r="AC554" s="125"/>
      <c r="AD554" s="125"/>
      <c r="AE554" s="125"/>
      <c r="AF554" s="125"/>
      <c r="AG554" s="125" t="s">
        <v>1619</v>
      </c>
      <c r="AH554" s="125">
        <v>0</v>
      </c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</row>
    <row r="555" spans="1:60" outlineLevel="3" x14ac:dyDescent="0.2">
      <c r="A555" s="132"/>
      <c r="B555" s="133"/>
      <c r="C555" s="170" t="s">
        <v>2156</v>
      </c>
      <c r="D555" s="168"/>
      <c r="E555" s="169">
        <v>4.9000000000000004</v>
      </c>
      <c r="F555" s="135"/>
      <c r="G555" s="135"/>
      <c r="H555" s="135"/>
      <c r="I555" s="135"/>
      <c r="J555" s="135"/>
      <c r="K555" s="135"/>
      <c r="L555" s="135"/>
      <c r="M555" s="135"/>
      <c r="N555" s="134"/>
      <c r="O555" s="134"/>
      <c r="P555" s="134"/>
      <c r="Q555" s="134"/>
      <c r="R555" s="135"/>
      <c r="S555" s="135"/>
      <c r="T555" s="135"/>
      <c r="U555" s="135"/>
      <c r="V555" s="135"/>
      <c r="W555" s="135"/>
      <c r="X555" s="135"/>
      <c r="Y555" s="135"/>
      <c r="Z555" s="125"/>
      <c r="AA555" s="125"/>
      <c r="AB555" s="125"/>
      <c r="AC555" s="125"/>
      <c r="AD555" s="125"/>
      <c r="AE555" s="125"/>
      <c r="AF555" s="125"/>
      <c r="AG555" s="125" t="s">
        <v>1619</v>
      </c>
      <c r="AH555" s="125">
        <v>0</v>
      </c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</row>
    <row r="556" spans="1:60" outlineLevel="1" x14ac:dyDescent="0.2">
      <c r="A556" s="147">
        <v>137</v>
      </c>
      <c r="B556" s="148" t="s">
        <v>672</v>
      </c>
      <c r="C556" s="163" t="s">
        <v>673</v>
      </c>
      <c r="D556" s="149" t="s">
        <v>1641</v>
      </c>
      <c r="E556" s="150">
        <v>140.58500000000001</v>
      </c>
      <c r="F556" s="151"/>
      <c r="G556" s="152">
        <f>ROUND(E556*F556,2)</f>
        <v>0</v>
      </c>
      <c r="H556" s="151">
        <v>54.88</v>
      </c>
      <c r="I556" s="152">
        <f>ROUND(E556*H556,2)</f>
        <v>7715.3</v>
      </c>
      <c r="J556" s="151">
        <v>57.62</v>
      </c>
      <c r="K556" s="152">
        <f>ROUND(E556*J556,2)</f>
        <v>8100.51</v>
      </c>
      <c r="L556" s="152">
        <v>21</v>
      </c>
      <c r="M556" s="152">
        <f>G556*(1+L556/100)</f>
        <v>0</v>
      </c>
      <c r="N556" s="150">
        <v>1.7000000000000001E-4</v>
      </c>
      <c r="O556" s="150">
        <f>ROUND(E556*N556,2)</f>
        <v>0.02</v>
      </c>
      <c r="P556" s="150">
        <v>0</v>
      </c>
      <c r="Q556" s="150">
        <f>ROUND(E556*P556,2)</f>
        <v>0</v>
      </c>
      <c r="R556" s="152"/>
      <c r="S556" s="152" t="s">
        <v>1617</v>
      </c>
      <c r="T556" s="153" t="s">
        <v>1617</v>
      </c>
      <c r="U556" s="135">
        <v>0</v>
      </c>
      <c r="V556" s="135">
        <f>ROUND(E556*U556,2)</f>
        <v>0</v>
      </c>
      <c r="W556" s="135"/>
      <c r="X556" s="135" t="s">
        <v>1458</v>
      </c>
      <c r="Y556" s="135" t="s">
        <v>1459</v>
      </c>
      <c r="Z556" s="125"/>
      <c r="AA556" s="125"/>
      <c r="AB556" s="125"/>
      <c r="AC556" s="125"/>
      <c r="AD556" s="125"/>
      <c r="AE556" s="125"/>
      <c r="AF556" s="125"/>
      <c r="AG556" s="125" t="s">
        <v>2106</v>
      </c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</row>
    <row r="557" spans="1:60" outlineLevel="2" x14ac:dyDescent="0.2">
      <c r="A557" s="132"/>
      <c r="B557" s="133"/>
      <c r="C557" s="170" t="s">
        <v>2150</v>
      </c>
      <c r="D557" s="168"/>
      <c r="E557" s="169">
        <v>30.5</v>
      </c>
      <c r="F557" s="135"/>
      <c r="G557" s="135"/>
      <c r="H557" s="135"/>
      <c r="I557" s="135"/>
      <c r="J557" s="135"/>
      <c r="K557" s="135"/>
      <c r="L557" s="135"/>
      <c r="M557" s="135"/>
      <c r="N557" s="134"/>
      <c r="O557" s="134"/>
      <c r="P557" s="134"/>
      <c r="Q557" s="134"/>
      <c r="R557" s="135"/>
      <c r="S557" s="135"/>
      <c r="T557" s="135"/>
      <c r="U557" s="135"/>
      <c r="V557" s="135"/>
      <c r="W557" s="135"/>
      <c r="X557" s="135"/>
      <c r="Y557" s="135"/>
      <c r="Z557" s="125"/>
      <c r="AA557" s="125"/>
      <c r="AB557" s="125"/>
      <c r="AC557" s="125"/>
      <c r="AD557" s="125"/>
      <c r="AE557" s="125"/>
      <c r="AF557" s="125"/>
      <c r="AG557" s="125" t="s">
        <v>1619</v>
      </c>
      <c r="AH557" s="125">
        <v>0</v>
      </c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</row>
    <row r="558" spans="1:60" ht="33.75" outlineLevel="3" x14ac:dyDescent="0.2">
      <c r="A558" s="132"/>
      <c r="B558" s="133"/>
      <c r="C558" s="170" t="s">
        <v>674</v>
      </c>
      <c r="D558" s="168"/>
      <c r="E558" s="169">
        <v>14.19</v>
      </c>
      <c r="F558" s="135"/>
      <c r="G558" s="135"/>
      <c r="H558" s="135"/>
      <c r="I558" s="135"/>
      <c r="J558" s="135"/>
      <c r="K558" s="135"/>
      <c r="L558" s="135"/>
      <c r="M558" s="135"/>
      <c r="N558" s="134"/>
      <c r="O558" s="134"/>
      <c r="P558" s="134"/>
      <c r="Q558" s="134"/>
      <c r="R558" s="135"/>
      <c r="S558" s="135"/>
      <c r="T558" s="135"/>
      <c r="U558" s="135"/>
      <c r="V558" s="135"/>
      <c r="W558" s="135"/>
      <c r="X558" s="135"/>
      <c r="Y558" s="135"/>
      <c r="Z558" s="125"/>
      <c r="AA558" s="125"/>
      <c r="AB558" s="125"/>
      <c r="AC558" s="125"/>
      <c r="AD558" s="125"/>
      <c r="AE558" s="125"/>
      <c r="AF558" s="125"/>
      <c r="AG558" s="125" t="s">
        <v>1619</v>
      </c>
      <c r="AH558" s="125">
        <v>0</v>
      </c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</row>
    <row r="559" spans="1:60" outlineLevel="3" x14ac:dyDescent="0.2">
      <c r="A559" s="132"/>
      <c r="B559" s="133"/>
      <c r="C559" s="170" t="s">
        <v>2155</v>
      </c>
      <c r="D559" s="168"/>
      <c r="E559" s="169">
        <v>91</v>
      </c>
      <c r="F559" s="135"/>
      <c r="G559" s="135"/>
      <c r="H559" s="135"/>
      <c r="I559" s="135"/>
      <c r="J559" s="135"/>
      <c r="K559" s="135"/>
      <c r="L559" s="135"/>
      <c r="M559" s="135"/>
      <c r="N559" s="134"/>
      <c r="O559" s="134"/>
      <c r="P559" s="134"/>
      <c r="Q559" s="134"/>
      <c r="R559" s="135"/>
      <c r="S559" s="135"/>
      <c r="T559" s="135"/>
      <c r="U559" s="135"/>
      <c r="V559" s="135"/>
      <c r="W559" s="135"/>
      <c r="X559" s="135"/>
      <c r="Y559" s="135"/>
      <c r="Z559" s="125"/>
      <c r="AA559" s="125"/>
      <c r="AB559" s="125"/>
      <c r="AC559" s="125"/>
      <c r="AD559" s="125"/>
      <c r="AE559" s="125"/>
      <c r="AF559" s="125"/>
      <c r="AG559" s="125" t="s">
        <v>1619</v>
      </c>
      <c r="AH559" s="125">
        <v>0</v>
      </c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</row>
    <row r="560" spans="1:60" outlineLevel="3" x14ac:dyDescent="0.2">
      <c r="A560" s="132"/>
      <c r="B560" s="133"/>
      <c r="C560" s="170" t="s">
        <v>2156</v>
      </c>
      <c r="D560" s="168"/>
      <c r="E560" s="169">
        <v>4.9000000000000004</v>
      </c>
      <c r="F560" s="135"/>
      <c r="G560" s="135"/>
      <c r="H560" s="135"/>
      <c r="I560" s="135"/>
      <c r="J560" s="135"/>
      <c r="K560" s="135"/>
      <c r="L560" s="135"/>
      <c r="M560" s="135"/>
      <c r="N560" s="134"/>
      <c r="O560" s="134"/>
      <c r="P560" s="134"/>
      <c r="Q560" s="134"/>
      <c r="R560" s="135"/>
      <c r="S560" s="135"/>
      <c r="T560" s="135"/>
      <c r="U560" s="135"/>
      <c r="V560" s="135"/>
      <c r="W560" s="135"/>
      <c r="X560" s="135"/>
      <c r="Y560" s="135"/>
      <c r="Z560" s="125"/>
      <c r="AA560" s="125"/>
      <c r="AB560" s="125"/>
      <c r="AC560" s="125"/>
      <c r="AD560" s="125"/>
      <c r="AE560" s="125"/>
      <c r="AF560" s="125"/>
      <c r="AG560" s="125" t="s">
        <v>1619</v>
      </c>
      <c r="AH560" s="125">
        <v>0</v>
      </c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</row>
    <row r="561" spans="1:60" ht="22.5" outlineLevel="1" x14ac:dyDescent="0.2">
      <c r="A561" s="147">
        <v>138</v>
      </c>
      <c r="B561" s="148" t="s">
        <v>675</v>
      </c>
      <c r="C561" s="163" t="s">
        <v>2162</v>
      </c>
      <c r="D561" s="149" t="s">
        <v>1641</v>
      </c>
      <c r="E561" s="150">
        <v>121.5</v>
      </c>
      <c r="F561" s="151"/>
      <c r="G561" s="152">
        <f>ROUND(E561*F561,2)</f>
        <v>0</v>
      </c>
      <c r="H561" s="151">
        <v>186.43</v>
      </c>
      <c r="I561" s="152">
        <f>ROUND(E561*H561,2)</f>
        <v>22651.25</v>
      </c>
      <c r="J561" s="151">
        <v>154.07</v>
      </c>
      <c r="K561" s="152">
        <f>ROUND(E561*J561,2)</f>
        <v>18719.509999999998</v>
      </c>
      <c r="L561" s="152">
        <v>21</v>
      </c>
      <c r="M561" s="152">
        <f>G561*(1+L561/100)</f>
        <v>0</v>
      </c>
      <c r="N561" s="150">
        <v>7.1000000000000002E-4</v>
      </c>
      <c r="O561" s="150">
        <f>ROUND(E561*N561,2)</f>
        <v>0.09</v>
      </c>
      <c r="P561" s="150">
        <v>0</v>
      </c>
      <c r="Q561" s="150">
        <f>ROUND(E561*P561,2)</f>
        <v>0</v>
      </c>
      <c r="R561" s="152"/>
      <c r="S561" s="152" t="s">
        <v>1617</v>
      </c>
      <c r="T561" s="153" t="s">
        <v>1617</v>
      </c>
      <c r="U561" s="135">
        <v>0</v>
      </c>
      <c r="V561" s="135">
        <f>ROUND(E561*U561,2)</f>
        <v>0</v>
      </c>
      <c r="W561" s="135"/>
      <c r="X561" s="135" t="s">
        <v>1458</v>
      </c>
      <c r="Y561" s="135" t="s">
        <v>1459</v>
      </c>
      <c r="Z561" s="125"/>
      <c r="AA561" s="125"/>
      <c r="AB561" s="125"/>
      <c r="AC561" s="125"/>
      <c r="AD561" s="125"/>
      <c r="AE561" s="125"/>
      <c r="AF561" s="125"/>
      <c r="AG561" s="125" t="s">
        <v>2106</v>
      </c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</row>
    <row r="562" spans="1:60" ht="22.5" outlineLevel="2" x14ac:dyDescent="0.2">
      <c r="A562" s="132"/>
      <c r="B562" s="133"/>
      <c r="C562" s="269" t="s">
        <v>2163</v>
      </c>
      <c r="D562" s="270"/>
      <c r="E562" s="270"/>
      <c r="F562" s="270"/>
      <c r="G562" s="270"/>
      <c r="H562" s="135"/>
      <c r="I562" s="135"/>
      <c r="J562" s="135"/>
      <c r="K562" s="135"/>
      <c r="L562" s="135"/>
      <c r="M562" s="135"/>
      <c r="N562" s="134"/>
      <c r="O562" s="134"/>
      <c r="P562" s="134"/>
      <c r="Q562" s="134"/>
      <c r="R562" s="135"/>
      <c r="S562" s="135"/>
      <c r="T562" s="135"/>
      <c r="U562" s="135"/>
      <c r="V562" s="135"/>
      <c r="W562" s="135"/>
      <c r="X562" s="135"/>
      <c r="Y562" s="135"/>
      <c r="Z562" s="125"/>
      <c r="AA562" s="125"/>
      <c r="AB562" s="125"/>
      <c r="AC562" s="125"/>
      <c r="AD562" s="125"/>
      <c r="AE562" s="125"/>
      <c r="AF562" s="125"/>
      <c r="AG562" s="125" t="s">
        <v>1462</v>
      </c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54" t="str">
        <f>C562</f>
        <v>Speciálně modifikovaná fólie PVC s výškou profilování 20 mm, napojení přesahem, plní funkci hydroakumulační vrstvy v konstrukci zelených střech.</v>
      </c>
      <c r="BB562" s="125"/>
      <c r="BC562" s="125"/>
      <c r="BD562" s="125"/>
      <c r="BE562" s="125"/>
      <c r="BF562" s="125"/>
      <c r="BG562" s="125"/>
      <c r="BH562" s="125"/>
    </row>
    <row r="563" spans="1:60" outlineLevel="2" x14ac:dyDescent="0.2">
      <c r="A563" s="132"/>
      <c r="B563" s="133"/>
      <c r="C563" s="170" t="s">
        <v>2164</v>
      </c>
      <c r="D563" s="168"/>
      <c r="E563" s="169">
        <v>30.5</v>
      </c>
      <c r="F563" s="135"/>
      <c r="G563" s="135"/>
      <c r="H563" s="135"/>
      <c r="I563" s="135"/>
      <c r="J563" s="135"/>
      <c r="K563" s="135"/>
      <c r="L563" s="135"/>
      <c r="M563" s="135"/>
      <c r="N563" s="134"/>
      <c r="O563" s="134"/>
      <c r="P563" s="134"/>
      <c r="Q563" s="134"/>
      <c r="R563" s="135"/>
      <c r="S563" s="135"/>
      <c r="T563" s="135"/>
      <c r="U563" s="135"/>
      <c r="V563" s="135"/>
      <c r="W563" s="135"/>
      <c r="X563" s="135"/>
      <c r="Y563" s="135"/>
      <c r="Z563" s="125"/>
      <c r="AA563" s="125"/>
      <c r="AB563" s="125"/>
      <c r="AC563" s="125"/>
      <c r="AD563" s="125"/>
      <c r="AE563" s="125"/>
      <c r="AF563" s="125"/>
      <c r="AG563" s="125" t="s">
        <v>1619</v>
      </c>
      <c r="AH563" s="125">
        <v>0</v>
      </c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</row>
    <row r="564" spans="1:60" outlineLevel="3" x14ac:dyDescent="0.2">
      <c r="A564" s="132"/>
      <c r="B564" s="133"/>
      <c r="C564" s="170" t="s">
        <v>2165</v>
      </c>
      <c r="D564" s="168"/>
      <c r="E564" s="169">
        <v>91</v>
      </c>
      <c r="F564" s="135"/>
      <c r="G564" s="135"/>
      <c r="H564" s="135"/>
      <c r="I564" s="135"/>
      <c r="J564" s="135"/>
      <c r="K564" s="135"/>
      <c r="L564" s="135"/>
      <c r="M564" s="135"/>
      <c r="N564" s="134"/>
      <c r="O564" s="134"/>
      <c r="P564" s="134"/>
      <c r="Q564" s="134"/>
      <c r="R564" s="135"/>
      <c r="S564" s="135"/>
      <c r="T564" s="135"/>
      <c r="U564" s="135"/>
      <c r="V564" s="135"/>
      <c r="W564" s="135"/>
      <c r="X564" s="135"/>
      <c r="Y564" s="135"/>
      <c r="Z564" s="125"/>
      <c r="AA564" s="125"/>
      <c r="AB564" s="125"/>
      <c r="AC564" s="125"/>
      <c r="AD564" s="125"/>
      <c r="AE564" s="125"/>
      <c r="AF564" s="125"/>
      <c r="AG564" s="125" t="s">
        <v>1619</v>
      </c>
      <c r="AH564" s="125">
        <v>0</v>
      </c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</row>
    <row r="565" spans="1:60" ht="22.5" outlineLevel="1" x14ac:dyDescent="0.2">
      <c r="A565" s="147">
        <v>139</v>
      </c>
      <c r="B565" s="148" t="s">
        <v>2166</v>
      </c>
      <c r="C565" s="163" t="s">
        <v>2167</v>
      </c>
      <c r="D565" s="149" t="s">
        <v>1672</v>
      </c>
      <c r="E565" s="150">
        <v>3</v>
      </c>
      <c r="F565" s="151"/>
      <c r="G565" s="152">
        <f>ROUND(E565*F565,2)</f>
        <v>0</v>
      </c>
      <c r="H565" s="151">
        <v>0</v>
      </c>
      <c r="I565" s="152">
        <f>ROUND(E565*H565,2)</f>
        <v>0</v>
      </c>
      <c r="J565" s="151">
        <v>5260</v>
      </c>
      <c r="K565" s="152">
        <f>ROUND(E565*J565,2)</f>
        <v>15780</v>
      </c>
      <c r="L565" s="152">
        <v>21</v>
      </c>
      <c r="M565" s="152">
        <f>G565*(1+L565/100)</f>
        <v>0</v>
      </c>
      <c r="N565" s="150">
        <v>0</v>
      </c>
      <c r="O565" s="150">
        <f>ROUND(E565*N565,2)</f>
        <v>0</v>
      </c>
      <c r="P565" s="150">
        <v>0</v>
      </c>
      <c r="Q565" s="150">
        <f>ROUND(E565*P565,2)</f>
        <v>0</v>
      </c>
      <c r="R565" s="152"/>
      <c r="S565" s="152" t="s">
        <v>1456</v>
      </c>
      <c r="T565" s="153" t="s">
        <v>1457</v>
      </c>
      <c r="U565" s="135">
        <v>0</v>
      </c>
      <c r="V565" s="135">
        <f>ROUND(E565*U565,2)</f>
        <v>0</v>
      </c>
      <c r="W565" s="135"/>
      <c r="X565" s="135" t="s">
        <v>1458</v>
      </c>
      <c r="Y565" s="135" t="s">
        <v>1459</v>
      </c>
      <c r="Z565" s="125"/>
      <c r="AA565" s="125"/>
      <c r="AB565" s="125"/>
      <c r="AC565" s="125"/>
      <c r="AD565" s="125"/>
      <c r="AE565" s="125"/>
      <c r="AF565" s="125"/>
      <c r="AG565" s="125" t="s">
        <v>1460</v>
      </c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</row>
    <row r="566" spans="1:60" outlineLevel="2" x14ac:dyDescent="0.2">
      <c r="A566" s="132"/>
      <c r="B566" s="133"/>
      <c r="C566" s="170" t="s">
        <v>2168</v>
      </c>
      <c r="D566" s="168"/>
      <c r="E566" s="169">
        <v>2</v>
      </c>
      <c r="F566" s="135"/>
      <c r="G566" s="135"/>
      <c r="H566" s="135"/>
      <c r="I566" s="135"/>
      <c r="J566" s="135"/>
      <c r="K566" s="135"/>
      <c r="L566" s="135"/>
      <c r="M566" s="135"/>
      <c r="N566" s="134"/>
      <c r="O566" s="134"/>
      <c r="P566" s="134"/>
      <c r="Q566" s="134"/>
      <c r="R566" s="135"/>
      <c r="S566" s="135"/>
      <c r="T566" s="135"/>
      <c r="U566" s="135"/>
      <c r="V566" s="135"/>
      <c r="W566" s="135"/>
      <c r="X566" s="135"/>
      <c r="Y566" s="135"/>
      <c r="Z566" s="125"/>
      <c r="AA566" s="125"/>
      <c r="AB566" s="125"/>
      <c r="AC566" s="125"/>
      <c r="AD566" s="125"/>
      <c r="AE566" s="125"/>
      <c r="AF566" s="125"/>
      <c r="AG566" s="125" t="s">
        <v>1619</v>
      </c>
      <c r="AH566" s="125">
        <v>0</v>
      </c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</row>
    <row r="567" spans="1:60" outlineLevel="3" x14ac:dyDescent="0.2">
      <c r="A567" s="132"/>
      <c r="B567" s="133"/>
      <c r="C567" s="170" t="s">
        <v>2169</v>
      </c>
      <c r="D567" s="168"/>
      <c r="E567" s="169">
        <v>1</v>
      </c>
      <c r="F567" s="135"/>
      <c r="G567" s="135"/>
      <c r="H567" s="135"/>
      <c r="I567" s="135"/>
      <c r="J567" s="135"/>
      <c r="K567" s="135"/>
      <c r="L567" s="135"/>
      <c r="M567" s="135"/>
      <c r="N567" s="134"/>
      <c r="O567" s="134"/>
      <c r="P567" s="134"/>
      <c r="Q567" s="134"/>
      <c r="R567" s="135"/>
      <c r="S567" s="135"/>
      <c r="T567" s="135"/>
      <c r="U567" s="135"/>
      <c r="V567" s="135"/>
      <c r="W567" s="135"/>
      <c r="X567" s="135"/>
      <c r="Y567" s="135"/>
      <c r="Z567" s="125"/>
      <c r="AA567" s="125"/>
      <c r="AB567" s="125"/>
      <c r="AC567" s="125"/>
      <c r="AD567" s="125"/>
      <c r="AE567" s="125"/>
      <c r="AF567" s="125"/>
      <c r="AG567" s="125" t="s">
        <v>1619</v>
      </c>
      <c r="AH567" s="125">
        <v>0</v>
      </c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</row>
    <row r="568" spans="1:60" outlineLevel="1" x14ac:dyDescent="0.2">
      <c r="A568" s="147">
        <v>140</v>
      </c>
      <c r="B568" s="148" t="s">
        <v>2312</v>
      </c>
      <c r="C568" s="285" t="s">
        <v>2313</v>
      </c>
      <c r="D568" s="149" t="s">
        <v>1641</v>
      </c>
      <c r="E568" s="150">
        <v>187</v>
      </c>
      <c r="F568" s="151"/>
      <c r="G568" s="152">
        <f>ROUND(E568*F568,2)</f>
        <v>0</v>
      </c>
      <c r="H568" s="151">
        <v>290</v>
      </c>
      <c r="I568" s="152">
        <f>ROUND(E568*H568,2)</f>
        <v>54230</v>
      </c>
      <c r="J568" s="151">
        <v>0</v>
      </c>
      <c r="K568" s="152">
        <f>ROUND(E568*J568,2)</f>
        <v>0</v>
      </c>
      <c r="L568" s="152">
        <v>21</v>
      </c>
      <c r="M568" s="152">
        <f>G568*(1+L568/100)</f>
        <v>0</v>
      </c>
      <c r="N568" s="150">
        <v>1.9599999999999999E-3</v>
      </c>
      <c r="O568" s="150">
        <f>ROUND(E568*N568,2)</f>
        <v>0.37</v>
      </c>
      <c r="P568" s="150">
        <v>0</v>
      </c>
      <c r="Q568" s="150">
        <f>ROUND(E568*P568,2)</f>
        <v>0</v>
      </c>
      <c r="R568" s="152" t="s">
        <v>1657</v>
      </c>
      <c r="S568" s="152" t="s">
        <v>1617</v>
      </c>
      <c r="T568" s="153" t="s">
        <v>1617</v>
      </c>
      <c r="U568" s="135">
        <v>0</v>
      </c>
      <c r="V568" s="135">
        <f>ROUND(E568*U568,2)</f>
        <v>0</v>
      </c>
      <c r="W568" s="135"/>
      <c r="X568" s="135" t="s">
        <v>1541</v>
      </c>
      <c r="Y568" s="135" t="s">
        <v>1459</v>
      </c>
      <c r="Z568" s="125"/>
      <c r="AA568" s="125"/>
      <c r="AB568" s="125"/>
      <c r="AC568" s="125"/>
      <c r="AD568" s="125"/>
      <c r="AE568" s="125"/>
      <c r="AF568" s="125"/>
      <c r="AG568" s="125" t="s">
        <v>2131</v>
      </c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</row>
    <row r="569" spans="1:60" outlineLevel="2" x14ac:dyDescent="0.2">
      <c r="A569" s="132"/>
      <c r="B569" s="133"/>
      <c r="C569" s="269" t="s">
        <v>2314</v>
      </c>
      <c r="D569" s="270"/>
      <c r="E569" s="270"/>
      <c r="F569" s="270"/>
      <c r="G569" s="270"/>
      <c r="H569" s="135"/>
      <c r="I569" s="135"/>
      <c r="J569" s="135"/>
      <c r="K569" s="135"/>
      <c r="L569" s="135"/>
      <c r="M569" s="135"/>
      <c r="N569" s="134"/>
      <c r="O569" s="134"/>
      <c r="P569" s="134"/>
      <c r="Q569" s="134"/>
      <c r="R569" s="135"/>
      <c r="S569" s="135"/>
      <c r="T569" s="135"/>
      <c r="U569" s="135"/>
      <c r="V569" s="135"/>
      <c r="W569" s="135"/>
      <c r="X569" s="135"/>
      <c r="Y569" s="135"/>
      <c r="Z569" s="125"/>
      <c r="AA569" s="125"/>
      <c r="AB569" s="125"/>
      <c r="AC569" s="125"/>
      <c r="AD569" s="125"/>
      <c r="AE569" s="125"/>
      <c r="AF569" s="125"/>
      <c r="AG569" s="125" t="s">
        <v>1462</v>
      </c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</row>
    <row r="570" spans="1:60" outlineLevel="2" x14ac:dyDescent="0.2">
      <c r="A570" s="132"/>
      <c r="B570" s="133"/>
      <c r="C570" s="170" t="s">
        <v>2170</v>
      </c>
      <c r="D570" s="168"/>
      <c r="E570" s="169">
        <v>32.94</v>
      </c>
      <c r="F570" s="135"/>
      <c r="G570" s="135"/>
      <c r="H570" s="135"/>
      <c r="I570" s="135"/>
      <c r="J570" s="135"/>
      <c r="K570" s="135"/>
      <c r="L570" s="135"/>
      <c r="M570" s="135"/>
      <c r="N570" s="134"/>
      <c r="O570" s="134"/>
      <c r="P570" s="134"/>
      <c r="Q570" s="134"/>
      <c r="R570" s="135"/>
      <c r="S570" s="135"/>
      <c r="T570" s="135"/>
      <c r="U570" s="135"/>
      <c r="V570" s="135"/>
      <c r="W570" s="135"/>
      <c r="X570" s="135"/>
      <c r="Y570" s="135"/>
      <c r="Z570" s="125"/>
      <c r="AA570" s="125"/>
      <c r="AB570" s="125"/>
      <c r="AC570" s="125"/>
      <c r="AD570" s="125"/>
      <c r="AE570" s="125"/>
      <c r="AF570" s="125"/>
      <c r="AG570" s="125" t="s">
        <v>1619</v>
      </c>
      <c r="AH570" s="125">
        <v>0</v>
      </c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</row>
    <row r="571" spans="1:60" outlineLevel="3" x14ac:dyDescent="0.2">
      <c r="A571" s="132"/>
      <c r="B571" s="133"/>
      <c r="C571" s="170" t="s">
        <v>2171</v>
      </c>
      <c r="D571" s="168"/>
      <c r="E571" s="169">
        <v>17.23</v>
      </c>
      <c r="F571" s="135"/>
      <c r="G571" s="135"/>
      <c r="H571" s="135"/>
      <c r="I571" s="135"/>
      <c r="J571" s="135"/>
      <c r="K571" s="135"/>
      <c r="L571" s="135"/>
      <c r="M571" s="135"/>
      <c r="N571" s="134"/>
      <c r="O571" s="134"/>
      <c r="P571" s="134"/>
      <c r="Q571" s="134"/>
      <c r="R571" s="135"/>
      <c r="S571" s="135"/>
      <c r="T571" s="135"/>
      <c r="U571" s="135"/>
      <c r="V571" s="135"/>
      <c r="W571" s="135"/>
      <c r="X571" s="135"/>
      <c r="Y571" s="135"/>
      <c r="Z571" s="125"/>
      <c r="AA571" s="125"/>
      <c r="AB571" s="125"/>
      <c r="AC571" s="125"/>
      <c r="AD571" s="125"/>
      <c r="AE571" s="125"/>
      <c r="AF571" s="125"/>
      <c r="AG571" s="125" t="s">
        <v>1619</v>
      </c>
      <c r="AH571" s="125">
        <v>0</v>
      </c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</row>
    <row r="572" spans="1:60" outlineLevel="3" x14ac:dyDescent="0.2">
      <c r="A572" s="132"/>
      <c r="B572" s="133"/>
      <c r="C572" s="170" t="s">
        <v>2172</v>
      </c>
      <c r="D572" s="168"/>
      <c r="E572" s="169">
        <v>10.28</v>
      </c>
      <c r="F572" s="135"/>
      <c r="G572" s="135"/>
      <c r="H572" s="135"/>
      <c r="I572" s="135"/>
      <c r="J572" s="135"/>
      <c r="K572" s="135"/>
      <c r="L572" s="135"/>
      <c r="M572" s="135"/>
      <c r="N572" s="134"/>
      <c r="O572" s="134"/>
      <c r="P572" s="134"/>
      <c r="Q572" s="134"/>
      <c r="R572" s="135"/>
      <c r="S572" s="135"/>
      <c r="T572" s="135"/>
      <c r="U572" s="135"/>
      <c r="V572" s="135"/>
      <c r="W572" s="135"/>
      <c r="X572" s="135"/>
      <c r="Y572" s="135"/>
      <c r="Z572" s="125"/>
      <c r="AA572" s="125"/>
      <c r="AB572" s="125"/>
      <c r="AC572" s="125"/>
      <c r="AD572" s="125"/>
      <c r="AE572" s="125"/>
      <c r="AF572" s="125"/>
      <c r="AG572" s="125" t="s">
        <v>1619</v>
      </c>
      <c r="AH572" s="125">
        <v>0</v>
      </c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</row>
    <row r="573" spans="1:60" outlineLevel="3" x14ac:dyDescent="0.2">
      <c r="A573" s="132"/>
      <c r="B573" s="133"/>
      <c r="C573" s="170" t="s">
        <v>2173</v>
      </c>
      <c r="D573" s="168"/>
      <c r="E573" s="169">
        <v>98.28</v>
      </c>
      <c r="F573" s="135"/>
      <c r="G573" s="135"/>
      <c r="H573" s="135"/>
      <c r="I573" s="135"/>
      <c r="J573" s="135"/>
      <c r="K573" s="135"/>
      <c r="L573" s="135"/>
      <c r="M573" s="135"/>
      <c r="N573" s="134"/>
      <c r="O573" s="134"/>
      <c r="P573" s="134"/>
      <c r="Q573" s="134"/>
      <c r="R573" s="135"/>
      <c r="S573" s="135"/>
      <c r="T573" s="135"/>
      <c r="U573" s="135"/>
      <c r="V573" s="135"/>
      <c r="W573" s="135"/>
      <c r="X573" s="135"/>
      <c r="Y573" s="135"/>
      <c r="Z573" s="125"/>
      <c r="AA573" s="125"/>
      <c r="AB573" s="125"/>
      <c r="AC573" s="125"/>
      <c r="AD573" s="125"/>
      <c r="AE573" s="125"/>
      <c r="AF573" s="125"/>
      <c r="AG573" s="125" t="s">
        <v>1619</v>
      </c>
      <c r="AH573" s="125">
        <v>0</v>
      </c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</row>
    <row r="574" spans="1:60" outlineLevel="3" x14ac:dyDescent="0.2">
      <c r="A574" s="132"/>
      <c r="B574" s="133"/>
      <c r="C574" s="170" t="s">
        <v>2174</v>
      </c>
      <c r="D574" s="168"/>
      <c r="E574" s="169">
        <v>5.63</v>
      </c>
      <c r="F574" s="135"/>
      <c r="G574" s="135"/>
      <c r="H574" s="135"/>
      <c r="I574" s="135"/>
      <c r="J574" s="135"/>
      <c r="K574" s="135"/>
      <c r="L574" s="135"/>
      <c r="M574" s="135"/>
      <c r="N574" s="134"/>
      <c r="O574" s="134"/>
      <c r="P574" s="134"/>
      <c r="Q574" s="134"/>
      <c r="R574" s="135"/>
      <c r="S574" s="135"/>
      <c r="T574" s="135"/>
      <c r="U574" s="135"/>
      <c r="V574" s="135"/>
      <c r="W574" s="135"/>
      <c r="X574" s="135"/>
      <c r="Y574" s="135"/>
      <c r="Z574" s="125"/>
      <c r="AA574" s="125"/>
      <c r="AB574" s="125"/>
      <c r="AC574" s="125"/>
      <c r="AD574" s="125"/>
      <c r="AE574" s="125"/>
      <c r="AF574" s="125"/>
      <c r="AG574" s="125" t="s">
        <v>1619</v>
      </c>
      <c r="AH574" s="125">
        <v>0</v>
      </c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</row>
    <row r="575" spans="1:60" outlineLevel="3" x14ac:dyDescent="0.2">
      <c r="A575" s="132"/>
      <c r="B575" s="133"/>
      <c r="C575" s="170" t="s">
        <v>2175</v>
      </c>
      <c r="D575" s="168"/>
      <c r="E575" s="169">
        <v>22.06</v>
      </c>
      <c r="F575" s="135"/>
      <c r="G575" s="135"/>
      <c r="H575" s="135"/>
      <c r="I575" s="135"/>
      <c r="J575" s="135"/>
      <c r="K575" s="135"/>
      <c r="L575" s="135"/>
      <c r="M575" s="135"/>
      <c r="N575" s="134"/>
      <c r="O575" s="134"/>
      <c r="P575" s="134"/>
      <c r="Q575" s="134"/>
      <c r="R575" s="135"/>
      <c r="S575" s="135"/>
      <c r="T575" s="135"/>
      <c r="U575" s="135"/>
      <c r="V575" s="135"/>
      <c r="W575" s="135"/>
      <c r="X575" s="135"/>
      <c r="Y575" s="135"/>
      <c r="Z575" s="125"/>
      <c r="AA575" s="125"/>
      <c r="AB575" s="125"/>
      <c r="AC575" s="125"/>
      <c r="AD575" s="125"/>
      <c r="AE575" s="125"/>
      <c r="AF575" s="125"/>
      <c r="AG575" s="125" t="s">
        <v>1619</v>
      </c>
      <c r="AH575" s="125">
        <v>0</v>
      </c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</row>
    <row r="576" spans="1:60" outlineLevel="3" x14ac:dyDescent="0.2">
      <c r="A576" s="132"/>
      <c r="B576" s="133"/>
      <c r="C576" s="170" t="s">
        <v>2176</v>
      </c>
      <c r="D576" s="168"/>
      <c r="E576" s="169">
        <v>0.57999999999999996</v>
      </c>
      <c r="F576" s="135"/>
      <c r="G576" s="135"/>
      <c r="H576" s="135"/>
      <c r="I576" s="135"/>
      <c r="J576" s="135"/>
      <c r="K576" s="135"/>
      <c r="L576" s="135"/>
      <c r="M576" s="135"/>
      <c r="N576" s="134"/>
      <c r="O576" s="134"/>
      <c r="P576" s="134"/>
      <c r="Q576" s="134"/>
      <c r="R576" s="135"/>
      <c r="S576" s="135"/>
      <c r="T576" s="135"/>
      <c r="U576" s="135"/>
      <c r="V576" s="135"/>
      <c r="W576" s="135"/>
      <c r="X576" s="135"/>
      <c r="Y576" s="135"/>
      <c r="Z576" s="125"/>
      <c r="AA576" s="125"/>
      <c r="AB576" s="125"/>
      <c r="AC576" s="125"/>
      <c r="AD576" s="125"/>
      <c r="AE576" s="125"/>
      <c r="AF576" s="125"/>
      <c r="AG576" s="125" t="s">
        <v>1619</v>
      </c>
      <c r="AH576" s="125">
        <v>0</v>
      </c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</row>
    <row r="577" spans="1:60" outlineLevel="1" x14ac:dyDescent="0.2">
      <c r="A577" s="147">
        <v>141</v>
      </c>
      <c r="B577" s="148" t="s">
        <v>2177</v>
      </c>
      <c r="C577" s="163" t="s">
        <v>2178</v>
      </c>
      <c r="D577" s="149" t="s">
        <v>1641</v>
      </c>
      <c r="E577" s="150">
        <v>54</v>
      </c>
      <c r="F577" s="151"/>
      <c r="G577" s="152">
        <f>ROUND(E577*F577,2)</f>
        <v>0</v>
      </c>
      <c r="H577" s="151">
        <v>244</v>
      </c>
      <c r="I577" s="152">
        <f>ROUND(E577*H577,2)</f>
        <v>13176</v>
      </c>
      <c r="J577" s="151">
        <v>0</v>
      </c>
      <c r="K577" s="152">
        <f>ROUND(E577*J577,2)</f>
        <v>0</v>
      </c>
      <c r="L577" s="152">
        <v>21</v>
      </c>
      <c r="M577" s="152">
        <f>G577*(1+L577/100)</f>
        <v>0</v>
      </c>
      <c r="N577" s="150">
        <v>4.4000000000000003E-3</v>
      </c>
      <c r="O577" s="150">
        <f>ROUND(E577*N577,2)</f>
        <v>0.24</v>
      </c>
      <c r="P577" s="150">
        <v>0</v>
      </c>
      <c r="Q577" s="150">
        <f>ROUND(E577*P577,2)</f>
        <v>0</v>
      </c>
      <c r="R577" s="152" t="s">
        <v>1657</v>
      </c>
      <c r="S577" s="152" t="s">
        <v>1617</v>
      </c>
      <c r="T577" s="153" t="s">
        <v>1617</v>
      </c>
      <c r="U577" s="135">
        <v>0</v>
      </c>
      <c r="V577" s="135">
        <f>ROUND(E577*U577,2)</f>
        <v>0</v>
      </c>
      <c r="W577" s="135"/>
      <c r="X577" s="135" t="s">
        <v>1541</v>
      </c>
      <c r="Y577" s="135" t="s">
        <v>1459</v>
      </c>
      <c r="Z577" s="125"/>
      <c r="AA577" s="125"/>
      <c r="AB577" s="125"/>
      <c r="AC577" s="125"/>
      <c r="AD577" s="125"/>
      <c r="AE577" s="125"/>
      <c r="AF577" s="125"/>
      <c r="AG577" s="125" t="s">
        <v>2131</v>
      </c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</row>
    <row r="578" spans="1:60" ht="22.5" outlineLevel="2" x14ac:dyDescent="0.2">
      <c r="A578" s="132"/>
      <c r="B578" s="133"/>
      <c r="C578" s="269" t="s">
        <v>1001</v>
      </c>
      <c r="D578" s="270"/>
      <c r="E578" s="270"/>
      <c r="F578" s="270"/>
      <c r="G578" s="270"/>
      <c r="H578" s="135"/>
      <c r="I578" s="135"/>
      <c r="J578" s="135"/>
      <c r="K578" s="135"/>
      <c r="L578" s="135"/>
      <c r="M578" s="135"/>
      <c r="N578" s="134"/>
      <c r="O578" s="134"/>
      <c r="P578" s="134"/>
      <c r="Q578" s="134"/>
      <c r="R578" s="135"/>
      <c r="S578" s="135"/>
      <c r="T578" s="135"/>
      <c r="U578" s="135"/>
      <c r="V578" s="135"/>
      <c r="W578" s="135"/>
      <c r="X578" s="135"/>
      <c r="Y578" s="135"/>
      <c r="Z578" s="125"/>
      <c r="AA578" s="125"/>
      <c r="AB578" s="125"/>
      <c r="AC578" s="125"/>
      <c r="AD578" s="125"/>
      <c r="AE578" s="125"/>
      <c r="AF578" s="125"/>
      <c r="AG578" s="125" t="s">
        <v>1462</v>
      </c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54" t="str">
        <f>C578</f>
        <v>Spodní modifikovaný asfaltový pás, ve skladbách vícevrstvých vodotěsných izolací střech i se zatěžovacími vrstvami nebo jako parozábrana.</v>
      </c>
      <c r="BB578" s="125"/>
      <c r="BC578" s="125"/>
      <c r="BD578" s="125"/>
      <c r="BE578" s="125"/>
      <c r="BF578" s="125"/>
      <c r="BG578" s="125"/>
      <c r="BH578" s="125"/>
    </row>
    <row r="579" spans="1:60" outlineLevel="3" x14ac:dyDescent="0.2">
      <c r="A579" s="132"/>
      <c r="B579" s="133"/>
      <c r="C579" s="171" t="s">
        <v>2179</v>
      </c>
      <c r="D579" s="136"/>
      <c r="E579" s="137"/>
      <c r="F579" s="138"/>
      <c r="G579" s="138"/>
      <c r="H579" s="135"/>
      <c r="I579" s="135"/>
      <c r="J579" s="135"/>
      <c r="K579" s="135"/>
      <c r="L579" s="135"/>
      <c r="M579" s="135"/>
      <c r="N579" s="134"/>
      <c r="O579" s="134"/>
      <c r="P579" s="134"/>
      <c r="Q579" s="134"/>
      <c r="R579" s="135"/>
      <c r="S579" s="135"/>
      <c r="T579" s="135"/>
      <c r="U579" s="135"/>
      <c r="V579" s="135"/>
      <c r="W579" s="135"/>
      <c r="X579" s="135"/>
      <c r="Y579" s="135"/>
      <c r="Z579" s="125"/>
      <c r="AA579" s="125"/>
      <c r="AB579" s="125"/>
      <c r="AC579" s="125"/>
      <c r="AD579" s="125"/>
      <c r="AE579" s="125"/>
      <c r="AF579" s="125"/>
      <c r="AG579" s="125" t="s">
        <v>1462</v>
      </c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</row>
    <row r="580" spans="1:60" outlineLevel="3" x14ac:dyDescent="0.2">
      <c r="A580" s="132"/>
      <c r="B580" s="133"/>
      <c r="C580" s="271" t="s">
        <v>2180</v>
      </c>
      <c r="D580" s="272"/>
      <c r="E580" s="272"/>
      <c r="F580" s="272"/>
      <c r="G580" s="272"/>
      <c r="H580" s="135"/>
      <c r="I580" s="135"/>
      <c r="J580" s="135"/>
      <c r="K580" s="135"/>
      <c r="L580" s="135"/>
      <c r="M580" s="135"/>
      <c r="N580" s="134"/>
      <c r="O580" s="134"/>
      <c r="P580" s="134"/>
      <c r="Q580" s="134"/>
      <c r="R580" s="135"/>
      <c r="S580" s="135"/>
      <c r="T580" s="135"/>
      <c r="U580" s="135"/>
      <c r="V580" s="135"/>
      <c r="W580" s="135"/>
      <c r="X580" s="135"/>
      <c r="Y580" s="135"/>
      <c r="Z580" s="125"/>
      <c r="AA580" s="125"/>
      <c r="AB580" s="125"/>
      <c r="AC580" s="125"/>
      <c r="AD580" s="125"/>
      <c r="AE580" s="125"/>
      <c r="AF580" s="125"/>
      <c r="AG580" s="125" t="s">
        <v>1462</v>
      </c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</row>
    <row r="581" spans="1:60" outlineLevel="3" x14ac:dyDescent="0.2">
      <c r="A581" s="132"/>
      <c r="B581" s="133"/>
      <c r="C581" s="271" t="s">
        <v>2181</v>
      </c>
      <c r="D581" s="272"/>
      <c r="E581" s="272"/>
      <c r="F581" s="272"/>
      <c r="G581" s="272"/>
      <c r="H581" s="135"/>
      <c r="I581" s="135"/>
      <c r="J581" s="135"/>
      <c r="K581" s="135"/>
      <c r="L581" s="135"/>
      <c r="M581" s="135"/>
      <c r="N581" s="134"/>
      <c r="O581" s="134"/>
      <c r="P581" s="134"/>
      <c r="Q581" s="134"/>
      <c r="R581" s="135"/>
      <c r="S581" s="135"/>
      <c r="T581" s="135"/>
      <c r="U581" s="135"/>
      <c r="V581" s="135"/>
      <c r="W581" s="135"/>
      <c r="X581" s="135"/>
      <c r="Y581" s="135"/>
      <c r="Z581" s="125"/>
      <c r="AA581" s="125"/>
      <c r="AB581" s="125"/>
      <c r="AC581" s="125"/>
      <c r="AD581" s="125"/>
      <c r="AE581" s="125"/>
      <c r="AF581" s="125"/>
      <c r="AG581" s="125" t="s">
        <v>1462</v>
      </c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</row>
    <row r="582" spans="1:60" outlineLevel="3" x14ac:dyDescent="0.2">
      <c r="A582" s="132"/>
      <c r="B582" s="133"/>
      <c r="C582" s="271" t="s">
        <v>2182</v>
      </c>
      <c r="D582" s="272"/>
      <c r="E582" s="272"/>
      <c r="F582" s="272"/>
      <c r="G582" s="272"/>
      <c r="H582" s="135"/>
      <c r="I582" s="135"/>
      <c r="J582" s="135"/>
      <c r="K582" s="135"/>
      <c r="L582" s="135"/>
      <c r="M582" s="135"/>
      <c r="N582" s="134"/>
      <c r="O582" s="134"/>
      <c r="P582" s="134"/>
      <c r="Q582" s="134"/>
      <c r="R582" s="135"/>
      <c r="S582" s="135"/>
      <c r="T582" s="135"/>
      <c r="U582" s="135"/>
      <c r="V582" s="135"/>
      <c r="W582" s="135"/>
      <c r="X582" s="135"/>
      <c r="Y582" s="135"/>
      <c r="Z582" s="125"/>
      <c r="AA582" s="125"/>
      <c r="AB582" s="125"/>
      <c r="AC582" s="125"/>
      <c r="AD582" s="125"/>
      <c r="AE582" s="125"/>
      <c r="AF582" s="125"/>
      <c r="AG582" s="125" t="s">
        <v>1462</v>
      </c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</row>
    <row r="583" spans="1:60" outlineLevel="3" x14ac:dyDescent="0.2">
      <c r="A583" s="132"/>
      <c r="B583" s="133"/>
      <c r="C583" s="271" t="s">
        <v>2183</v>
      </c>
      <c r="D583" s="272"/>
      <c r="E583" s="272"/>
      <c r="F583" s="272"/>
      <c r="G583" s="272"/>
      <c r="H583" s="135"/>
      <c r="I583" s="135"/>
      <c r="J583" s="135"/>
      <c r="K583" s="135"/>
      <c r="L583" s="135"/>
      <c r="M583" s="135"/>
      <c r="N583" s="134"/>
      <c r="O583" s="134"/>
      <c r="P583" s="134"/>
      <c r="Q583" s="134"/>
      <c r="R583" s="135"/>
      <c r="S583" s="135"/>
      <c r="T583" s="135"/>
      <c r="U583" s="135"/>
      <c r="V583" s="135"/>
      <c r="W583" s="135"/>
      <c r="X583" s="135"/>
      <c r="Y583" s="135"/>
      <c r="Z583" s="125"/>
      <c r="AA583" s="125"/>
      <c r="AB583" s="125"/>
      <c r="AC583" s="125"/>
      <c r="AD583" s="125"/>
      <c r="AE583" s="125"/>
      <c r="AF583" s="125"/>
      <c r="AG583" s="125" t="s">
        <v>1462</v>
      </c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</row>
    <row r="584" spans="1:60" outlineLevel="3" x14ac:dyDescent="0.2">
      <c r="A584" s="132"/>
      <c r="B584" s="133"/>
      <c r="C584" s="271" t="s">
        <v>2184</v>
      </c>
      <c r="D584" s="272"/>
      <c r="E584" s="272"/>
      <c r="F584" s="272"/>
      <c r="G584" s="272"/>
      <c r="H584" s="135"/>
      <c r="I584" s="135"/>
      <c r="J584" s="135"/>
      <c r="K584" s="135"/>
      <c r="L584" s="135"/>
      <c r="M584" s="135"/>
      <c r="N584" s="134"/>
      <c r="O584" s="134"/>
      <c r="P584" s="134"/>
      <c r="Q584" s="134"/>
      <c r="R584" s="135"/>
      <c r="S584" s="135"/>
      <c r="T584" s="135"/>
      <c r="U584" s="135"/>
      <c r="V584" s="135"/>
      <c r="W584" s="135"/>
      <c r="X584" s="135"/>
      <c r="Y584" s="135"/>
      <c r="Z584" s="125"/>
      <c r="AA584" s="125"/>
      <c r="AB584" s="125"/>
      <c r="AC584" s="125"/>
      <c r="AD584" s="125"/>
      <c r="AE584" s="125"/>
      <c r="AF584" s="125"/>
      <c r="AG584" s="125" t="s">
        <v>1462</v>
      </c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</row>
    <row r="585" spans="1:60" outlineLevel="3" x14ac:dyDescent="0.2">
      <c r="A585" s="132"/>
      <c r="B585" s="133"/>
      <c r="C585" s="271" t="s">
        <v>2185</v>
      </c>
      <c r="D585" s="272"/>
      <c r="E585" s="272"/>
      <c r="F585" s="272"/>
      <c r="G585" s="272"/>
      <c r="H585" s="135"/>
      <c r="I585" s="135"/>
      <c r="J585" s="135"/>
      <c r="K585" s="135"/>
      <c r="L585" s="135"/>
      <c r="M585" s="135"/>
      <c r="N585" s="134"/>
      <c r="O585" s="134"/>
      <c r="P585" s="134"/>
      <c r="Q585" s="134"/>
      <c r="R585" s="135"/>
      <c r="S585" s="135"/>
      <c r="T585" s="135"/>
      <c r="U585" s="135"/>
      <c r="V585" s="135"/>
      <c r="W585" s="135"/>
      <c r="X585" s="135"/>
      <c r="Y585" s="135"/>
      <c r="Z585" s="125"/>
      <c r="AA585" s="125"/>
      <c r="AB585" s="125"/>
      <c r="AC585" s="125"/>
      <c r="AD585" s="125"/>
      <c r="AE585" s="125"/>
      <c r="AF585" s="125"/>
      <c r="AG585" s="125" t="s">
        <v>1462</v>
      </c>
      <c r="AH585" s="125"/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</row>
    <row r="586" spans="1:60" ht="22.5" outlineLevel="2" x14ac:dyDescent="0.2">
      <c r="A586" s="132"/>
      <c r="B586" s="133"/>
      <c r="C586" s="170" t="s">
        <v>2186</v>
      </c>
      <c r="D586" s="168"/>
      <c r="E586" s="169">
        <v>35.08</v>
      </c>
      <c r="F586" s="135"/>
      <c r="G586" s="135"/>
      <c r="H586" s="135"/>
      <c r="I586" s="135"/>
      <c r="J586" s="135"/>
      <c r="K586" s="135"/>
      <c r="L586" s="135"/>
      <c r="M586" s="135"/>
      <c r="N586" s="134"/>
      <c r="O586" s="134"/>
      <c r="P586" s="134"/>
      <c r="Q586" s="134"/>
      <c r="R586" s="135"/>
      <c r="S586" s="135"/>
      <c r="T586" s="135"/>
      <c r="U586" s="135"/>
      <c r="V586" s="135"/>
      <c r="W586" s="135"/>
      <c r="X586" s="135"/>
      <c r="Y586" s="135"/>
      <c r="Z586" s="125"/>
      <c r="AA586" s="125"/>
      <c r="AB586" s="125"/>
      <c r="AC586" s="125"/>
      <c r="AD586" s="125"/>
      <c r="AE586" s="125"/>
      <c r="AF586" s="125"/>
      <c r="AG586" s="125" t="s">
        <v>1619</v>
      </c>
      <c r="AH586" s="125">
        <v>0</v>
      </c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</row>
    <row r="587" spans="1:60" outlineLevel="3" x14ac:dyDescent="0.2">
      <c r="A587" s="132"/>
      <c r="B587" s="133"/>
      <c r="C587" s="170" t="s">
        <v>2187</v>
      </c>
      <c r="D587" s="168"/>
      <c r="E587" s="169">
        <v>18.579999999999998</v>
      </c>
      <c r="F587" s="135"/>
      <c r="G587" s="135"/>
      <c r="H587" s="135"/>
      <c r="I587" s="135"/>
      <c r="J587" s="135"/>
      <c r="K587" s="135"/>
      <c r="L587" s="135"/>
      <c r="M587" s="135"/>
      <c r="N587" s="134"/>
      <c r="O587" s="134"/>
      <c r="P587" s="134"/>
      <c r="Q587" s="134"/>
      <c r="R587" s="135"/>
      <c r="S587" s="135"/>
      <c r="T587" s="135"/>
      <c r="U587" s="135"/>
      <c r="V587" s="135"/>
      <c r="W587" s="135"/>
      <c r="X587" s="135"/>
      <c r="Y587" s="135"/>
      <c r="Z587" s="125"/>
      <c r="AA587" s="125"/>
      <c r="AB587" s="125"/>
      <c r="AC587" s="125"/>
      <c r="AD587" s="125"/>
      <c r="AE587" s="125"/>
      <c r="AF587" s="125"/>
      <c r="AG587" s="125" t="s">
        <v>1619</v>
      </c>
      <c r="AH587" s="125">
        <v>0</v>
      </c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</row>
    <row r="588" spans="1:60" outlineLevel="3" x14ac:dyDescent="0.2">
      <c r="A588" s="132"/>
      <c r="B588" s="133"/>
      <c r="C588" s="170" t="s">
        <v>2188</v>
      </c>
      <c r="D588" s="168"/>
      <c r="E588" s="169">
        <v>0.35</v>
      </c>
      <c r="F588" s="135"/>
      <c r="G588" s="135"/>
      <c r="H588" s="135"/>
      <c r="I588" s="135"/>
      <c r="J588" s="135"/>
      <c r="K588" s="135"/>
      <c r="L588" s="135"/>
      <c r="M588" s="135"/>
      <c r="N588" s="134"/>
      <c r="O588" s="134"/>
      <c r="P588" s="134"/>
      <c r="Q588" s="134"/>
      <c r="R588" s="135"/>
      <c r="S588" s="135"/>
      <c r="T588" s="135"/>
      <c r="U588" s="135"/>
      <c r="V588" s="135"/>
      <c r="W588" s="135"/>
      <c r="X588" s="135"/>
      <c r="Y588" s="135"/>
      <c r="Z588" s="125"/>
      <c r="AA588" s="125"/>
      <c r="AB588" s="125"/>
      <c r="AC588" s="125"/>
      <c r="AD588" s="125"/>
      <c r="AE588" s="125"/>
      <c r="AF588" s="125"/>
      <c r="AG588" s="125" t="s">
        <v>1619</v>
      </c>
      <c r="AH588" s="125">
        <v>0</v>
      </c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</row>
    <row r="589" spans="1:60" outlineLevel="1" x14ac:dyDescent="0.2">
      <c r="A589" s="155">
        <v>142</v>
      </c>
      <c r="B589" s="156" t="s">
        <v>2189</v>
      </c>
      <c r="C589" s="164" t="s">
        <v>2190</v>
      </c>
      <c r="D589" s="157" t="s">
        <v>1682</v>
      </c>
      <c r="E589" s="158">
        <v>1.0115499999999999</v>
      </c>
      <c r="F589" s="159"/>
      <c r="G589" s="160">
        <f>ROUND(E589*F589,2)</f>
        <v>0</v>
      </c>
      <c r="H589" s="159">
        <v>0</v>
      </c>
      <c r="I589" s="160">
        <f>ROUND(E589*H589,2)</f>
        <v>0</v>
      </c>
      <c r="J589" s="159">
        <v>1425</v>
      </c>
      <c r="K589" s="160">
        <f>ROUND(E589*J589,2)</f>
        <v>1441.46</v>
      </c>
      <c r="L589" s="160">
        <v>21</v>
      </c>
      <c r="M589" s="160">
        <f>G589*(1+L589/100)</f>
        <v>0</v>
      </c>
      <c r="N589" s="158">
        <v>0</v>
      </c>
      <c r="O589" s="158">
        <f>ROUND(E589*N589,2)</f>
        <v>0</v>
      </c>
      <c r="P589" s="158">
        <v>0</v>
      </c>
      <c r="Q589" s="158">
        <f>ROUND(E589*P589,2)</f>
        <v>0</v>
      </c>
      <c r="R589" s="160"/>
      <c r="S589" s="160" t="s">
        <v>1617</v>
      </c>
      <c r="T589" s="161" t="s">
        <v>1617</v>
      </c>
      <c r="U589" s="135">
        <v>0</v>
      </c>
      <c r="V589" s="135">
        <f>ROUND(E589*U589,2)</f>
        <v>0</v>
      </c>
      <c r="W589" s="135"/>
      <c r="X589" s="135" t="s">
        <v>1458</v>
      </c>
      <c r="Y589" s="135" t="s">
        <v>1459</v>
      </c>
      <c r="Z589" s="125"/>
      <c r="AA589" s="125"/>
      <c r="AB589" s="125"/>
      <c r="AC589" s="125"/>
      <c r="AD589" s="125"/>
      <c r="AE589" s="125"/>
      <c r="AF589" s="125"/>
      <c r="AG589" s="125" t="s">
        <v>2140</v>
      </c>
      <c r="AH589" s="125"/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</row>
    <row r="590" spans="1:60" x14ac:dyDescent="0.2">
      <c r="A590" s="140" t="s">
        <v>1451</v>
      </c>
      <c r="B590" s="141" t="s">
        <v>1335</v>
      </c>
      <c r="C590" s="162" t="s">
        <v>1336</v>
      </c>
      <c r="D590" s="142"/>
      <c r="E590" s="143"/>
      <c r="F590" s="144"/>
      <c r="G590" s="144">
        <f>SUMIF(AG591:AG726,"&lt;&gt;NOR",G591:G726)</f>
        <v>0</v>
      </c>
      <c r="H590" s="144"/>
      <c r="I590" s="144">
        <f>SUM(I591:I726)</f>
        <v>322659.70999999996</v>
      </c>
      <c r="J590" s="144"/>
      <c r="K590" s="144">
        <f>SUM(K591:K726)</f>
        <v>76439.49000000002</v>
      </c>
      <c r="L590" s="144"/>
      <c r="M590" s="144">
        <f>SUM(M591:M726)</f>
        <v>0</v>
      </c>
      <c r="N590" s="143"/>
      <c r="O590" s="143">
        <f>SUM(O591:O726)</f>
        <v>2.1800000000000006</v>
      </c>
      <c r="P590" s="143"/>
      <c r="Q590" s="143">
        <f>SUM(Q591:Q726)</f>
        <v>0</v>
      </c>
      <c r="R590" s="144"/>
      <c r="S590" s="144"/>
      <c r="T590" s="145"/>
      <c r="U590" s="139"/>
      <c r="V590" s="139">
        <f>SUM(V591:V726)</f>
        <v>0</v>
      </c>
      <c r="W590" s="139"/>
      <c r="X590" s="139"/>
      <c r="Y590" s="139"/>
      <c r="AG590" t="s">
        <v>1452</v>
      </c>
    </row>
    <row r="591" spans="1:60" outlineLevel="1" x14ac:dyDescent="0.2">
      <c r="A591" s="147">
        <v>143</v>
      </c>
      <c r="B591" s="148" t="s">
        <v>2191</v>
      </c>
      <c r="C591" s="163" t="s">
        <v>2192</v>
      </c>
      <c r="D591" s="149" t="s">
        <v>1716</v>
      </c>
      <c r="E591" s="150">
        <v>62.45</v>
      </c>
      <c r="F591" s="151"/>
      <c r="G591" s="152">
        <f>ROUND(E591*F591,2)</f>
        <v>0</v>
      </c>
      <c r="H591" s="151">
        <v>0</v>
      </c>
      <c r="I591" s="152">
        <f>ROUND(E591*H591,2)</f>
        <v>0</v>
      </c>
      <c r="J591" s="151">
        <v>26.6</v>
      </c>
      <c r="K591" s="152">
        <f>ROUND(E591*J591,2)</f>
        <v>1661.17</v>
      </c>
      <c r="L591" s="152">
        <v>21</v>
      </c>
      <c r="M591" s="152">
        <f>G591*(1+L591/100)</f>
        <v>0</v>
      </c>
      <c r="N591" s="150">
        <v>0</v>
      </c>
      <c r="O591" s="150">
        <f>ROUND(E591*N591,2)</f>
        <v>0</v>
      </c>
      <c r="P591" s="150">
        <v>0</v>
      </c>
      <c r="Q591" s="150">
        <f>ROUND(E591*P591,2)</f>
        <v>0</v>
      </c>
      <c r="R591" s="152"/>
      <c r="S591" s="152" t="s">
        <v>1617</v>
      </c>
      <c r="T591" s="153" t="s">
        <v>1617</v>
      </c>
      <c r="U591" s="135">
        <v>0</v>
      </c>
      <c r="V591" s="135">
        <f>ROUND(E591*U591,2)</f>
        <v>0</v>
      </c>
      <c r="W591" s="135"/>
      <c r="X591" s="135" t="s">
        <v>1458</v>
      </c>
      <c r="Y591" s="135" t="s">
        <v>1459</v>
      </c>
      <c r="Z591" s="125"/>
      <c r="AA591" s="125"/>
      <c r="AB591" s="125"/>
      <c r="AC591" s="125"/>
      <c r="AD591" s="125"/>
      <c r="AE591" s="125"/>
      <c r="AF591" s="125"/>
      <c r="AG591" s="125" t="s">
        <v>2106</v>
      </c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</row>
    <row r="592" spans="1:60" outlineLevel="2" x14ac:dyDescent="0.2">
      <c r="A592" s="132"/>
      <c r="B592" s="133"/>
      <c r="C592" s="170" t="s">
        <v>2193</v>
      </c>
      <c r="D592" s="168"/>
      <c r="E592" s="169"/>
      <c r="F592" s="135"/>
      <c r="G592" s="135"/>
      <c r="H592" s="135"/>
      <c r="I592" s="135"/>
      <c r="J592" s="135"/>
      <c r="K592" s="135"/>
      <c r="L592" s="135"/>
      <c r="M592" s="135"/>
      <c r="N592" s="134"/>
      <c r="O592" s="134"/>
      <c r="P592" s="134"/>
      <c r="Q592" s="134"/>
      <c r="R592" s="135"/>
      <c r="S592" s="135"/>
      <c r="T592" s="135"/>
      <c r="U592" s="135"/>
      <c r="V592" s="135"/>
      <c r="W592" s="135"/>
      <c r="X592" s="135"/>
      <c r="Y592" s="135"/>
      <c r="Z592" s="125"/>
      <c r="AA592" s="125"/>
      <c r="AB592" s="125"/>
      <c r="AC592" s="125"/>
      <c r="AD592" s="125"/>
      <c r="AE592" s="125"/>
      <c r="AF592" s="125"/>
      <c r="AG592" s="125" t="s">
        <v>1619</v>
      </c>
      <c r="AH592" s="125">
        <v>0</v>
      </c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</row>
    <row r="593" spans="1:60" outlineLevel="3" x14ac:dyDescent="0.2">
      <c r="A593" s="132"/>
      <c r="B593" s="133"/>
      <c r="C593" s="170" t="s">
        <v>2194</v>
      </c>
      <c r="D593" s="168"/>
      <c r="E593" s="169">
        <v>22.95</v>
      </c>
      <c r="F593" s="135"/>
      <c r="G593" s="135"/>
      <c r="H593" s="135"/>
      <c r="I593" s="135"/>
      <c r="J593" s="135"/>
      <c r="K593" s="135"/>
      <c r="L593" s="135"/>
      <c r="M593" s="135"/>
      <c r="N593" s="134"/>
      <c r="O593" s="134"/>
      <c r="P593" s="134"/>
      <c r="Q593" s="134"/>
      <c r="R593" s="135"/>
      <c r="S593" s="135"/>
      <c r="T593" s="135"/>
      <c r="U593" s="135"/>
      <c r="V593" s="135"/>
      <c r="W593" s="135"/>
      <c r="X593" s="135"/>
      <c r="Y593" s="135"/>
      <c r="Z593" s="125"/>
      <c r="AA593" s="125"/>
      <c r="AB593" s="125"/>
      <c r="AC593" s="125"/>
      <c r="AD593" s="125"/>
      <c r="AE593" s="125"/>
      <c r="AF593" s="125"/>
      <c r="AG593" s="125" t="s">
        <v>1619</v>
      </c>
      <c r="AH593" s="125">
        <v>0</v>
      </c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</row>
    <row r="594" spans="1:60" outlineLevel="3" x14ac:dyDescent="0.2">
      <c r="A594" s="132"/>
      <c r="B594" s="133"/>
      <c r="C594" s="170" t="s">
        <v>2195</v>
      </c>
      <c r="D594" s="168"/>
      <c r="E594" s="169">
        <v>39.5</v>
      </c>
      <c r="F594" s="135"/>
      <c r="G594" s="135"/>
      <c r="H594" s="135"/>
      <c r="I594" s="135"/>
      <c r="J594" s="135"/>
      <c r="K594" s="135"/>
      <c r="L594" s="135"/>
      <c r="M594" s="135"/>
      <c r="N594" s="134"/>
      <c r="O594" s="134"/>
      <c r="P594" s="134"/>
      <c r="Q594" s="134"/>
      <c r="R594" s="135"/>
      <c r="S594" s="135"/>
      <c r="T594" s="135"/>
      <c r="U594" s="135"/>
      <c r="V594" s="135"/>
      <c r="W594" s="135"/>
      <c r="X594" s="135"/>
      <c r="Y594" s="135"/>
      <c r="Z594" s="125"/>
      <c r="AA594" s="125"/>
      <c r="AB594" s="125"/>
      <c r="AC594" s="125"/>
      <c r="AD594" s="125"/>
      <c r="AE594" s="125"/>
      <c r="AF594" s="125"/>
      <c r="AG594" s="125" t="s">
        <v>1619</v>
      </c>
      <c r="AH594" s="125">
        <v>0</v>
      </c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</row>
    <row r="595" spans="1:60" outlineLevel="1" x14ac:dyDescent="0.2">
      <c r="A595" s="147">
        <v>144</v>
      </c>
      <c r="B595" s="148" t="s">
        <v>2196</v>
      </c>
      <c r="C595" s="163" t="s">
        <v>2197</v>
      </c>
      <c r="D595" s="149" t="s">
        <v>1641</v>
      </c>
      <c r="E595" s="150">
        <v>114.4</v>
      </c>
      <c r="F595" s="151"/>
      <c r="G595" s="152">
        <f>ROUND(E595*F595,2)</f>
        <v>0</v>
      </c>
      <c r="H595" s="151">
        <v>66.930000000000007</v>
      </c>
      <c r="I595" s="152">
        <f>ROUND(E595*H595,2)</f>
        <v>7656.79</v>
      </c>
      <c r="J595" s="151">
        <v>111.57</v>
      </c>
      <c r="K595" s="152">
        <f>ROUND(E595*J595,2)</f>
        <v>12763.61</v>
      </c>
      <c r="L595" s="152">
        <v>21</v>
      </c>
      <c r="M595" s="152">
        <f>G595*(1+L595/100)</f>
        <v>0</v>
      </c>
      <c r="N595" s="150">
        <v>3.9399999999999999E-3</v>
      </c>
      <c r="O595" s="150">
        <f>ROUND(E595*N595,2)</f>
        <v>0.45</v>
      </c>
      <c r="P595" s="150">
        <v>0</v>
      </c>
      <c r="Q595" s="150">
        <f>ROUND(E595*P595,2)</f>
        <v>0</v>
      </c>
      <c r="R595" s="152"/>
      <c r="S595" s="152" t="s">
        <v>1617</v>
      </c>
      <c r="T595" s="153" t="s">
        <v>1617</v>
      </c>
      <c r="U595" s="135">
        <v>0</v>
      </c>
      <c r="V595" s="135">
        <f>ROUND(E595*U595,2)</f>
        <v>0</v>
      </c>
      <c r="W595" s="135"/>
      <c r="X595" s="135" t="s">
        <v>1458</v>
      </c>
      <c r="Y595" s="135" t="s">
        <v>1459</v>
      </c>
      <c r="Z595" s="125"/>
      <c r="AA595" s="125"/>
      <c r="AB595" s="125"/>
      <c r="AC595" s="125"/>
      <c r="AD595" s="125"/>
      <c r="AE595" s="125"/>
      <c r="AF595" s="125"/>
      <c r="AG595" s="125" t="s">
        <v>2106</v>
      </c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</row>
    <row r="596" spans="1:60" outlineLevel="2" x14ac:dyDescent="0.2">
      <c r="A596" s="132"/>
      <c r="B596" s="133"/>
      <c r="C596" s="170" t="s">
        <v>1987</v>
      </c>
      <c r="D596" s="168"/>
      <c r="E596" s="169">
        <v>83.9</v>
      </c>
      <c r="F596" s="135"/>
      <c r="G596" s="135"/>
      <c r="H596" s="135"/>
      <c r="I596" s="135"/>
      <c r="J596" s="135"/>
      <c r="K596" s="135"/>
      <c r="L596" s="135"/>
      <c r="M596" s="135"/>
      <c r="N596" s="134"/>
      <c r="O596" s="134"/>
      <c r="P596" s="134"/>
      <c r="Q596" s="134"/>
      <c r="R596" s="135"/>
      <c r="S596" s="135"/>
      <c r="T596" s="135"/>
      <c r="U596" s="135"/>
      <c r="V596" s="135"/>
      <c r="W596" s="135"/>
      <c r="X596" s="135"/>
      <c r="Y596" s="135"/>
      <c r="Z596" s="125"/>
      <c r="AA596" s="125"/>
      <c r="AB596" s="125"/>
      <c r="AC596" s="125"/>
      <c r="AD596" s="125"/>
      <c r="AE596" s="125"/>
      <c r="AF596" s="125"/>
      <c r="AG596" s="125" t="s">
        <v>1619</v>
      </c>
      <c r="AH596" s="125">
        <v>0</v>
      </c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</row>
    <row r="597" spans="1:60" outlineLevel="3" x14ac:dyDescent="0.2">
      <c r="A597" s="132"/>
      <c r="B597" s="133"/>
      <c r="C597" s="170" t="s">
        <v>1988</v>
      </c>
      <c r="D597" s="168"/>
      <c r="E597" s="169">
        <v>30.5</v>
      </c>
      <c r="F597" s="135"/>
      <c r="G597" s="135"/>
      <c r="H597" s="135"/>
      <c r="I597" s="135"/>
      <c r="J597" s="135"/>
      <c r="K597" s="135"/>
      <c r="L597" s="135"/>
      <c r="M597" s="135"/>
      <c r="N597" s="134"/>
      <c r="O597" s="134"/>
      <c r="P597" s="134"/>
      <c r="Q597" s="134"/>
      <c r="R597" s="135"/>
      <c r="S597" s="135"/>
      <c r="T597" s="135"/>
      <c r="U597" s="135"/>
      <c r="V597" s="135"/>
      <c r="W597" s="135"/>
      <c r="X597" s="135"/>
      <c r="Y597" s="135"/>
      <c r="Z597" s="125"/>
      <c r="AA597" s="125"/>
      <c r="AB597" s="125"/>
      <c r="AC597" s="125"/>
      <c r="AD597" s="125"/>
      <c r="AE597" s="125"/>
      <c r="AF597" s="125"/>
      <c r="AG597" s="125" t="s">
        <v>1619</v>
      </c>
      <c r="AH597" s="125">
        <v>0</v>
      </c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</row>
    <row r="598" spans="1:60" outlineLevel="1" x14ac:dyDescent="0.2">
      <c r="A598" s="147">
        <v>145</v>
      </c>
      <c r="B598" s="148" t="s">
        <v>2198</v>
      </c>
      <c r="C598" s="163" t="s">
        <v>2199</v>
      </c>
      <c r="D598" s="149" t="s">
        <v>1641</v>
      </c>
      <c r="E598" s="150">
        <v>36.045499999999997</v>
      </c>
      <c r="F598" s="151"/>
      <c r="G598" s="152">
        <f>ROUND(E598*F598,2)</f>
        <v>0</v>
      </c>
      <c r="H598" s="151">
        <v>47.21</v>
      </c>
      <c r="I598" s="152">
        <f>ROUND(E598*H598,2)</f>
        <v>1701.71</v>
      </c>
      <c r="J598" s="151">
        <v>148.79</v>
      </c>
      <c r="K598" s="152">
        <f>ROUND(E598*J598,2)</f>
        <v>5363.21</v>
      </c>
      <c r="L598" s="152">
        <v>21</v>
      </c>
      <c r="M598" s="152">
        <f>G598*(1+L598/100)</f>
        <v>0</v>
      </c>
      <c r="N598" s="150">
        <v>3.0000000000000001E-3</v>
      </c>
      <c r="O598" s="150">
        <f>ROUND(E598*N598,2)</f>
        <v>0.11</v>
      </c>
      <c r="P598" s="150">
        <v>0</v>
      </c>
      <c r="Q598" s="150">
        <f>ROUND(E598*P598,2)</f>
        <v>0</v>
      </c>
      <c r="R598" s="152"/>
      <c r="S598" s="152" t="s">
        <v>1617</v>
      </c>
      <c r="T598" s="153" t="s">
        <v>1617</v>
      </c>
      <c r="U598" s="135">
        <v>0</v>
      </c>
      <c r="V598" s="135">
        <f>ROUND(E598*U598,2)</f>
        <v>0</v>
      </c>
      <c r="W598" s="135"/>
      <c r="X598" s="135" t="s">
        <v>1458</v>
      </c>
      <c r="Y598" s="135" t="s">
        <v>1459</v>
      </c>
      <c r="Z598" s="125"/>
      <c r="AA598" s="125"/>
      <c r="AB598" s="125"/>
      <c r="AC598" s="125"/>
      <c r="AD598" s="125"/>
      <c r="AE598" s="125"/>
      <c r="AF598" s="125"/>
      <c r="AG598" s="125" t="s">
        <v>2106</v>
      </c>
      <c r="AH598" s="125"/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</row>
    <row r="599" spans="1:60" outlineLevel="2" x14ac:dyDescent="0.2">
      <c r="A599" s="132"/>
      <c r="B599" s="133"/>
      <c r="C599" s="170" t="s">
        <v>2200</v>
      </c>
      <c r="D599" s="168"/>
      <c r="E599" s="169"/>
      <c r="F599" s="135"/>
      <c r="G599" s="135"/>
      <c r="H599" s="135"/>
      <c r="I599" s="135"/>
      <c r="J599" s="135"/>
      <c r="K599" s="135"/>
      <c r="L599" s="135"/>
      <c r="M599" s="135"/>
      <c r="N599" s="134"/>
      <c r="O599" s="134"/>
      <c r="P599" s="134"/>
      <c r="Q599" s="134"/>
      <c r="R599" s="135"/>
      <c r="S599" s="135"/>
      <c r="T599" s="135"/>
      <c r="U599" s="135"/>
      <c r="V599" s="135"/>
      <c r="W599" s="135"/>
      <c r="X599" s="135"/>
      <c r="Y599" s="135"/>
      <c r="Z599" s="125"/>
      <c r="AA599" s="125"/>
      <c r="AB599" s="125"/>
      <c r="AC599" s="125"/>
      <c r="AD599" s="125"/>
      <c r="AE599" s="125"/>
      <c r="AF599" s="125"/>
      <c r="AG599" s="125" t="s">
        <v>1619</v>
      </c>
      <c r="AH599" s="125">
        <v>0</v>
      </c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</row>
    <row r="600" spans="1:60" outlineLevel="3" x14ac:dyDescent="0.2">
      <c r="A600" s="132"/>
      <c r="B600" s="133"/>
      <c r="C600" s="170" t="s">
        <v>2201</v>
      </c>
      <c r="D600" s="168"/>
      <c r="E600" s="169"/>
      <c r="F600" s="135"/>
      <c r="G600" s="135"/>
      <c r="H600" s="135"/>
      <c r="I600" s="135"/>
      <c r="J600" s="135"/>
      <c r="K600" s="135"/>
      <c r="L600" s="135"/>
      <c r="M600" s="135"/>
      <c r="N600" s="134"/>
      <c r="O600" s="134"/>
      <c r="P600" s="134"/>
      <c r="Q600" s="134"/>
      <c r="R600" s="135"/>
      <c r="S600" s="135"/>
      <c r="T600" s="135"/>
      <c r="U600" s="135"/>
      <c r="V600" s="135"/>
      <c r="W600" s="135"/>
      <c r="X600" s="135"/>
      <c r="Y600" s="135"/>
      <c r="Z600" s="125"/>
      <c r="AA600" s="125"/>
      <c r="AB600" s="125"/>
      <c r="AC600" s="125"/>
      <c r="AD600" s="125"/>
      <c r="AE600" s="125"/>
      <c r="AF600" s="125"/>
      <c r="AG600" s="125" t="s">
        <v>1619</v>
      </c>
      <c r="AH600" s="125">
        <v>0</v>
      </c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</row>
    <row r="601" spans="1:60" outlineLevel="3" x14ac:dyDescent="0.2">
      <c r="A601" s="132"/>
      <c r="B601" s="133"/>
      <c r="C601" s="170" t="s">
        <v>2202</v>
      </c>
      <c r="D601" s="168"/>
      <c r="E601" s="169">
        <v>0.31</v>
      </c>
      <c r="F601" s="135"/>
      <c r="G601" s="135"/>
      <c r="H601" s="135"/>
      <c r="I601" s="135"/>
      <c r="J601" s="135"/>
      <c r="K601" s="135"/>
      <c r="L601" s="135"/>
      <c r="M601" s="135"/>
      <c r="N601" s="134"/>
      <c r="O601" s="134"/>
      <c r="P601" s="134"/>
      <c r="Q601" s="134"/>
      <c r="R601" s="135"/>
      <c r="S601" s="135"/>
      <c r="T601" s="135"/>
      <c r="U601" s="135"/>
      <c r="V601" s="135"/>
      <c r="W601" s="135"/>
      <c r="X601" s="135"/>
      <c r="Y601" s="135"/>
      <c r="Z601" s="125"/>
      <c r="AA601" s="125"/>
      <c r="AB601" s="125"/>
      <c r="AC601" s="125"/>
      <c r="AD601" s="125"/>
      <c r="AE601" s="125"/>
      <c r="AF601" s="125"/>
      <c r="AG601" s="125" t="s">
        <v>1619</v>
      </c>
      <c r="AH601" s="125">
        <v>0</v>
      </c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</row>
    <row r="602" spans="1:60" outlineLevel="3" x14ac:dyDescent="0.2">
      <c r="A602" s="132"/>
      <c r="B602" s="133"/>
      <c r="C602" s="170" t="s">
        <v>2203</v>
      </c>
      <c r="D602" s="168"/>
      <c r="E602" s="169">
        <v>0.38</v>
      </c>
      <c r="F602" s="135"/>
      <c r="G602" s="135"/>
      <c r="H602" s="135"/>
      <c r="I602" s="135"/>
      <c r="J602" s="135"/>
      <c r="K602" s="135"/>
      <c r="L602" s="135"/>
      <c r="M602" s="135"/>
      <c r="N602" s="134"/>
      <c r="O602" s="134"/>
      <c r="P602" s="134"/>
      <c r="Q602" s="134"/>
      <c r="R602" s="135"/>
      <c r="S602" s="135"/>
      <c r="T602" s="135"/>
      <c r="U602" s="135"/>
      <c r="V602" s="135"/>
      <c r="W602" s="135"/>
      <c r="X602" s="135"/>
      <c r="Y602" s="135"/>
      <c r="Z602" s="125"/>
      <c r="AA602" s="125"/>
      <c r="AB602" s="125"/>
      <c r="AC602" s="125"/>
      <c r="AD602" s="125"/>
      <c r="AE602" s="125"/>
      <c r="AF602" s="125"/>
      <c r="AG602" s="125" t="s">
        <v>1619</v>
      </c>
      <c r="AH602" s="125">
        <v>0</v>
      </c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</row>
    <row r="603" spans="1:60" outlineLevel="3" x14ac:dyDescent="0.2">
      <c r="A603" s="132"/>
      <c r="B603" s="133"/>
      <c r="C603" s="170" t="s">
        <v>2204</v>
      </c>
      <c r="D603" s="168"/>
      <c r="E603" s="169">
        <v>0.75</v>
      </c>
      <c r="F603" s="135"/>
      <c r="G603" s="135"/>
      <c r="H603" s="135"/>
      <c r="I603" s="135"/>
      <c r="J603" s="135"/>
      <c r="K603" s="135"/>
      <c r="L603" s="135"/>
      <c r="M603" s="135"/>
      <c r="N603" s="134"/>
      <c r="O603" s="134"/>
      <c r="P603" s="134"/>
      <c r="Q603" s="134"/>
      <c r="R603" s="135"/>
      <c r="S603" s="135"/>
      <c r="T603" s="135"/>
      <c r="U603" s="135"/>
      <c r="V603" s="135"/>
      <c r="W603" s="135"/>
      <c r="X603" s="135"/>
      <c r="Y603" s="135"/>
      <c r="Z603" s="125"/>
      <c r="AA603" s="125"/>
      <c r="AB603" s="125"/>
      <c r="AC603" s="125"/>
      <c r="AD603" s="125"/>
      <c r="AE603" s="125"/>
      <c r="AF603" s="125"/>
      <c r="AG603" s="125" t="s">
        <v>1619</v>
      </c>
      <c r="AH603" s="125">
        <v>0</v>
      </c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25"/>
      <c r="BB603" s="125"/>
      <c r="BC603" s="125"/>
      <c r="BD603" s="125"/>
      <c r="BE603" s="125"/>
      <c r="BF603" s="125"/>
      <c r="BG603" s="125"/>
      <c r="BH603" s="125"/>
    </row>
    <row r="604" spans="1:60" outlineLevel="3" x14ac:dyDescent="0.2">
      <c r="A604" s="132"/>
      <c r="B604" s="133"/>
      <c r="C604" s="170" t="s">
        <v>676</v>
      </c>
      <c r="D604" s="168"/>
      <c r="E604" s="169">
        <v>0.69</v>
      </c>
      <c r="F604" s="135"/>
      <c r="G604" s="135"/>
      <c r="H604" s="135"/>
      <c r="I604" s="135"/>
      <c r="J604" s="135"/>
      <c r="K604" s="135"/>
      <c r="L604" s="135"/>
      <c r="M604" s="135"/>
      <c r="N604" s="134"/>
      <c r="O604" s="134"/>
      <c r="P604" s="134"/>
      <c r="Q604" s="134"/>
      <c r="R604" s="135"/>
      <c r="S604" s="135"/>
      <c r="T604" s="135"/>
      <c r="U604" s="135"/>
      <c r="V604" s="135"/>
      <c r="W604" s="135"/>
      <c r="X604" s="135"/>
      <c r="Y604" s="135"/>
      <c r="Z604" s="125"/>
      <c r="AA604" s="125"/>
      <c r="AB604" s="125"/>
      <c r="AC604" s="125"/>
      <c r="AD604" s="125"/>
      <c r="AE604" s="125"/>
      <c r="AF604" s="125"/>
      <c r="AG604" s="125" t="s">
        <v>1619</v>
      </c>
      <c r="AH604" s="125">
        <v>0</v>
      </c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</row>
    <row r="605" spans="1:60" outlineLevel="3" x14ac:dyDescent="0.2">
      <c r="A605" s="132"/>
      <c r="B605" s="133"/>
      <c r="C605" s="170" t="s">
        <v>677</v>
      </c>
      <c r="D605" s="168"/>
      <c r="E605" s="169">
        <v>5.25</v>
      </c>
      <c r="F605" s="135"/>
      <c r="G605" s="135"/>
      <c r="H605" s="135"/>
      <c r="I605" s="135"/>
      <c r="J605" s="135"/>
      <c r="K605" s="135"/>
      <c r="L605" s="135"/>
      <c r="M605" s="135"/>
      <c r="N605" s="134"/>
      <c r="O605" s="134"/>
      <c r="P605" s="134"/>
      <c r="Q605" s="134"/>
      <c r="R605" s="135"/>
      <c r="S605" s="135"/>
      <c r="T605" s="135"/>
      <c r="U605" s="135"/>
      <c r="V605" s="135"/>
      <c r="W605" s="135"/>
      <c r="X605" s="135"/>
      <c r="Y605" s="135"/>
      <c r="Z605" s="125"/>
      <c r="AA605" s="125"/>
      <c r="AB605" s="125"/>
      <c r="AC605" s="125"/>
      <c r="AD605" s="125"/>
      <c r="AE605" s="125"/>
      <c r="AF605" s="125"/>
      <c r="AG605" s="125" t="s">
        <v>1619</v>
      </c>
      <c r="AH605" s="125">
        <v>0</v>
      </c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</row>
    <row r="606" spans="1:60" outlineLevel="3" x14ac:dyDescent="0.2">
      <c r="A606" s="132"/>
      <c r="B606" s="133"/>
      <c r="C606" s="170" t="s">
        <v>678</v>
      </c>
      <c r="D606" s="168"/>
      <c r="E606" s="169">
        <v>0.81</v>
      </c>
      <c r="F606" s="135"/>
      <c r="G606" s="135"/>
      <c r="H606" s="135"/>
      <c r="I606" s="135"/>
      <c r="J606" s="135"/>
      <c r="K606" s="135"/>
      <c r="L606" s="135"/>
      <c r="M606" s="135"/>
      <c r="N606" s="134"/>
      <c r="O606" s="134"/>
      <c r="P606" s="134"/>
      <c r="Q606" s="134"/>
      <c r="R606" s="135"/>
      <c r="S606" s="135"/>
      <c r="T606" s="135"/>
      <c r="U606" s="135"/>
      <c r="V606" s="135"/>
      <c r="W606" s="135"/>
      <c r="X606" s="135"/>
      <c r="Y606" s="135"/>
      <c r="Z606" s="125"/>
      <c r="AA606" s="125"/>
      <c r="AB606" s="125"/>
      <c r="AC606" s="125"/>
      <c r="AD606" s="125"/>
      <c r="AE606" s="125"/>
      <c r="AF606" s="125"/>
      <c r="AG606" s="125" t="s">
        <v>1619</v>
      </c>
      <c r="AH606" s="125">
        <v>0</v>
      </c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</row>
    <row r="607" spans="1:60" outlineLevel="3" x14ac:dyDescent="0.2">
      <c r="A607" s="132"/>
      <c r="B607" s="133"/>
      <c r="C607" s="170" t="s">
        <v>679</v>
      </c>
      <c r="D607" s="168"/>
      <c r="E607" s="169">
        <v>0.88</v>
      </c>
      <c r="F607" s="135"/>
      <c r="G607" s="135"/>
      <c r="H607" s="135"/>
      <c r="I607" s="135"/>
      <c r="J607" s="135"/>
      <c r="K607" s="135"/>
      <c r="L607" s="135"/>
      <c r="M607" s="135"/>
      <c r="N607" s="134"/>
      <c r="O607" s="134"/>
      <c r="P607" s="134"/>
      <c r="Q607" s="134"/>
      <c r="R607" s="135"/>
      <c r="S607" s="135"/>
      <c r="T607" s="135"/>
      <c r="U607" s="135"/>
      <c r="V607" s="135"/>
      <c r="W607" s="135"/>
      <c r="X607" s="135"/>
      <c r="Y607" s="135"/>
      <c r="Z607" s="125"/>
      <c r="AA607" s="125"/>
      <c r="AB607" s="125"/>
      <c r="AC607" s="125"/>
      <c r="AD607" s="125"/>
      <c r="AE607" s="125"/>
      <c r="AF607" s="125"/>
      <c r="AG607" s="125" t="s">
        <v>1619</v>
      </c>
      <c r="AH607" s="125">
        <v>0</v>
      </c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</row>
    <row r="608" spans="1:60" outlineLevel="3" x14ac:dyDescent="0.2">
      <c r="A608" s="132"/>
      <c r="B608" s="133"/>
      <c r="C608" s="170" t="s">
        <v>680</v>
      </c>
      <c r="D608" s="168"/>
      <c r="E608" s="169">
        <v>2.21</v>
      </c>
      <c r="F608" s="135"/>
      <c r="G608" s="135"/>
      <c r="H608" s="135"/>
      <c r="I608" s="135"/>
      <c r="J608" s="135"/>
      <c r="K608" s="135"/>
      <c r="L608" s="135"/>
      <c r="M608" s="135"/>
      <c r="N608" s="134"/>
      <c r="O608" s="134"/>
      <c r="P608" s="134"/>
      <c r="Q608" s="134"/>
      <c r="R608" s="135"/>
      <c r="S608" s="135"/>
      <c r="T608" s="135"/>
      <c r="U608" s="135"/>
      <c r="V608" s="135"/>
      <c r="W608" s="135"/>
      <c r="X608" s="135"/>
      <c r="Y608" s="135"/>
      <c r="Z608" s="125"/>
      <c r="AA608" s="125"/>
      <c r="AB608" s="125"/>
      <c r="AC608" s="125"/>
      <c r="AD608" s="125"/>
      <c r="AE608" s="125"/>
      <c r="AF608" s="125"/>
      <c r="AG608" s="125" t="s">
        <v>1619</v>
      </c>
      <c r="AH608" s="125">
        <v>0</v>
      </c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</row>
    <row r="609" spans="1:60" outlineLevel="3" x14ac:dyDescent="0.2">
      <c r="A609" s="132"/>
      <c r="B609" s="133"/>
      <c r="C609" s="170" t="s">
        <v>681</v>
      </c>
      <c r="D609" s="168"/>
      <c r="E609" s="169">
        <v>2.2000000000000002</v>
      </c>
      <c r="F609" s="135"/>
      <c r="G609" s="135"/>
      <c r="H609" s="135"/>
      <c r="I609" s="135"/>
      <c r="J609" s="135"/>
      <c r="K609" s="135"/>
      <c r="L609" s="135"/>
      <c r="M609" s="135"/>
      <c r="N609" s="134"/>
      <c r="O609" s="134"/>
      <c r="P609" s="134"/>
      <c r="Q609" s="134"/>
      <c r="R609" s="135"/>
      <c r="S609" s="135"/>
      <c r="T609" s="135"/>
      <c r="U609" s="135"/>
      <c r="V609" s="135"/>
      <c r="W609" s="135"/>
      <c r="X609" s="135"/>
      <c r="Y609" s="135"/>
      <c r="Z609" s="125"/>
      <c r="AA609" s="125"/>
      <c r="AB609" s="125"/>
      <c r="AC609" s="125"/>
      <c r="AD609" s="125"/>
      <c r="AE609" s="125"/>
      <c r="AF609" s="125"/>
      <c r="AG609" s="125" t="s">
        <v>1619</v>
      </c>
      <c r="AH609" s="125">
        <v>0</v>
      </c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</row>
    <row r="610" spans="1:60" outlineLevel="3" x14ac:dyDescent="0.2">
      <c r="A610" s="132"/>
      <c r="B610" s="133"/>
      <c r="C610" s="170" t="s">
        <v>682</v>
      </c>
      <c r="D610" s="168"/>
      <c r="E610" s="169"/>
      <c r="F610" s="135"/>
      <c r="G610" s="135"/>
      <c r="H610" s="135"/>
      <c r="I610" s="135"/>
      <c r="J610" s="135"/>
      <c r="K610" s="135"/>
      <c r="L610" s="135"/>
      <c r="M610" s="135"/>
      <c r="N610" s="134"/>
      <c r="O610" s="134"/>
      <c r="P610" s="134"/>
      <c r="Q610" s="134"/>
      <c r="R610" s="135"/>
      <c r="S610" s="135"/>
      <c r="T610" s="135"/>
      <c r="U610" s="135"/>
      <c r="V610" s="135"/>
      <c r="W610" s="135"/>
      <c r="X610" s="135"/>
      <c r="Y610" s="135"/>
      <c r="Z610" s="125"/>
      <c r="AA610" s="125"/>
      <c r="AB610" s="125"/>
      <c r="AC610" s="125"/>
      <c r="AD610" s="125"/>
      <c r="AE610" s="125"/>
      <c r="AF610" s="125"/>
      <c r="AG610" s="125" t="s">
        <v>1619</v>
      </c>
      <c r="AH610" s="125">
        <v>0</v>
      </c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</row>
    <row r="611" spans="1:60" outlineLevel="3" x14ac:dyDescent="0.2">
      <c r="A611" s="132"/>
      <c r="B611" s="133"/>
      <c r="C611" s="170" t="s">
        <v>683</v>
      </c>
      <c r="D611" s="168"/>
      <c r="E611" s="169">
        <v>3.71</v>
      </c>
      <c r="F611" s="135"/>
      <c r="G611" s="135"/>
      <c r="H611" s="135"/>
      <c r="I611" s="135"/>
      <c r="J611" s="135"/>
      <c r="K611" s="135"/>
      <c r="L611" s="135"/>
      <c r="M611" s="135"/>
      <c r="N611" s="134"/>
      <c r="O611" s="134"/>
      <c r="P611" s="134"/>
      <c r="Q611" s="134"/>
      <c r="R611" s="135"/>
      <c r="S611" s="135"/>
      <c r="T611" s="135"/>
      <c r="U611" s="135"/>
      <c r="V611" s="135"/>
      <c r="W611" s="135"/>
      <c r="X611" s="135"/>
      <c r="Y611" s="135"/>
      <c r="Z611" s="125"/>
      <c r="AA611" s="125"/>
      <c r="AB611" s="125"/>
      <c r="AC611" s="125"/>
      <c r="AD611" s="125"/>
      <c r="AE611" s="125"/>
      <c r="AF611" s="125"/>
      <c r="AG611" s="125" t="s">
        <v>1619</v>
      </c>
      <c r="AH611" s="125">
        <v>0</v>
      </c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</row>
    <row r="612" spans="1:60" outlineLevel="3" x14ac:dyDescent="0.2">
      <c r="A612" s="132"/>
      <c r="B612" s="133"/>
      <c r="C612" s="170" t="s">
        <v>684</v>
      </c>
      <c r="D612" s="168"/>
      <c r="E612" s="169"/>
      <c r="F612" s="135"/>
      <c r="G612" s="135"/>
      <c r="H612" s="135"/>
      <c r="I612" s="135"/>
      <c r="J612" s="135"/>
      <c r="K612" s="135"/>
      <c r="L612" s="135"/>
      <c r="M612" s="135"/>
      <c r="N612" s="134"/>
      <c r="O612" s="134"/>
      <c r="P612" s="134"/>
      <c r="Q612" s="134"/>
      <c r="R612" s="135"/>
      <c r="S612" s="135"/>
      <c r="T612" s="135"/>
      <c r="U612" s="135"/>
      <c r="V612" s="135"/>
      <c r="W612" s="135"/>
      <c r="X612" s="135"/>
      <c r="Y612" s="135"/>
      <c r="Z612" s="125"/>
      <c r="AA612" s="125"/>
      <c r="AB612" s="125"/>
      <c r="AC612" s="125"/>
      <c r="AD612" s="125"/>
      <c r="AE612" s="125"/>
      <c r="AF612" s="125"/>
      <c r="AG612" s="125" t="s">
        <v>1619</v>
      </c>
      <c r="AH612" s="125">
        <v>0</v>
      </c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</row>
    <row r="613" spans="1:60" outlineLevel="3" x14ac:dyDescent="0.2">
      <c r="A613" s="132"/>
      <c r="B613" s="133"/>
      <c r="C613" s="170" t="s">
        <v>685</v>
      </c>
      <c r="D613" s="168"/>
      <c r="E613" s="169">
        <v>3.5</v>
      </c>
      <c r="F613" s="135"/>
      <c r="G613" s="135"/>
      <c r="H613" s="135"/>
      <c r="I613" s="135"/>
      <c r="J613" s="135"/>
      <c r="K613" s="135"/>
      <c r="L613" s="135"/>
      <c r="M613" s="135"/>
      <c r="N613" s="134"/>
      <c r="O613" s="134"/>
      <c r="P613" s="134"/>
      <c r="Q613" s="134"/>
      <c r="R613" s="135"/>
      <c r="S613" s="135"/>
      <c r="T613" s="135"/>
      <c r="U613" s="135"/>
      <c r="V613" s="135"/>
      <c r="W613" s="135"/>
      <c r="X613" s="135"/>
      <c r="Y613" s="135"/>
      <c r="Z613" s="125"/>
      <c r="AA613" s="125"/>
      <c r="AB613" s="125"/>
      <c r="AC613" s="125"/>
      <c r="AD613" s="125"/>
      <c r="AE613" s="125"/>
      <c r="AF613" s="125"/>
      <c r="AG613" s="125" t="s">
        <v>1619</v>
      </c>
      <c r="AH613" s="125">
        <v>0</v>
      </c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</row>
    <row r="614" spans="1:60" outlineLevel="3" x14ac:dyDescent="0.2">
      <c r="A614" s="132"/>
      <c r="B614" s="133"/>
      <c r="C614" s="170" t="s">
        <v>686</v>
      </c>
      <c r="D614" s="168"/>
      <c r="E614" s="169">
        <v>3.52</v>
      </c>
      <c r="F614" s="135"/>
      <c r="G614" s="135"/>
      <c r="H614" s="135"/>
      <c r="I614" s="135"/>
      <c r="J614" s="135"/>
      <c r="K614" s="135"/>
      <c r="L614" s="135"/>
      <c r="M614" s="135"/>
      <c r="N614" s="134"/>
      <c r="O614" s="134"/>
      <c r="P614" s="134"/>
      <c r="Q614" s="134"/>
      <c r="R614" s="135"/>
      <c r="S614" s="135"/>
      <c r="T614" s="135"/>
      <c r="U614" s="135"/>
      <c r="V614" s="135"/>
      <c r="W614" s="135"/>
      <c r="X614" s="135"/>
      <c r="Y614" s="135"/>
      <c r="Z614" s="125"/>
      <c r="AA614" s="125"/>
      <c r="AB614" s="125"/>
      <c r="AC614" s="125"/>
      <c r="AD614" s="125"/>
      <c r="AE614" s="125"/>
      <c r="AF614" s="125"/>
      <c r="AG614" s="125" t="s">
        <v>1619</v>
      </c>
      <c r="AH614" s="125">
        <v>0</v>
      </c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</row>
    <row r="615" spans="1:60" outlineLevel="3" x14ac:dyDescent="0.2">
      <c r="A615" s="132"/>
      <c r="B615" s="133"/>
      <c r="C615" s="170" t="s">
        <v>687</v>
      </c>
      <c r="D615" s="168"/>
      <c r="E615" s="169">
        <v>3.35</v>
      </c>
      <c r="F615" s="135"/>
      <c r="G615" s="135"/>
      <c r="H615" s="135"/>
      <c r="I615" s="135"/>
      <c r="J615" s="135"/>
      <c r="K615" s="135"/>
      <c r="L615" s="135"/>
      <c r="M615" s="135"/>
      <c r="N615" s="134"/>
      <c r="O615" s="134"/>
      <c r="P615" s="134"/>
      <c r="Q615" s="134"/>
      <c r="R615" s="135"/>
      <c r="S615" s="135"/>
      <c r="T615" s="135"/>
      <c r="U615" s="135"/>
      <c r="V615" s="135"/>
      <c r="W615" s="135"/>
      <c r="X615" s="135"/>
      <c r="Y615" s="135"/>
      <c r="Z615" s="125"/>
      <c r="AA615" s="125"/>
      <c r="AB615" s="125"/>
      <c r="AC615" s="125"/>
      <c r="AD615" s="125"/>
      <c r="AE615" s="125"/>
      <c r="AF615" s="125"/>
      <c r="AG615" s="125" t="s">
        <v>1619</v>
      </c>
      <c r="AH615" s="125">
        <v>0</v>
      </c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</row>
    <row r="616" spans="1:60" outlineLevel="3" x14ac:dyDescent="0.2">
      <c r="A616" s="132"/>
      <c r="B616" s="133"/>
      <c r="C616" s="170" t="s">
        <v>688</v>
      </c>
      <c r="D616" s="168"/>
      <c r="E616" s="169">
        <v>0.78</v>
      </c>
      <c r="F616" s="135"/>
      <c r="G616" s="135"/>
      <c r="H616" s="135"/>
      <c r="I616" s="135"/>
      <c r="J616" s="135"/>
      <c r="K616" s="135"/>
      <c r="L616" s="135"/>
      <c r="M616" s="135"/>
      <c r="N616" s="134"/>
      <c r="O616" s="134"/>
      <c r="P616" s="134"/>
      <c r="Q616" s="134"/>
      <c r="R616" s="135"/>
      <c r="S616" s="135"/>
      <c r="T616" s="135"/>
      <c r="U616" s="135"/>
      <c r="V616" s="135"/>
      <c r="W616" s="135"/>
      <c r="X616" s="135"/>
      <c r="Y616" s="135"/>
      <c r="Z616" s="125"/>
      <c r="AA616" s="125"/>
      <c r="AB616" s="125"/>
      <c r="AC616" s="125"/>
      <c r="AD616" s="125"/>
      <c r="AE616" s="125"/>
      <c r="AF616" s="125"/>
      <c r="AG616" s="125" t="s">
        <v>1619</v>
      </c>
      <c r="AH616" s="125">
        <v>0</v>
      </c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</row>
    <row r="617" spans="1:60" outlineLevel="3" x14ac:dyDescent="0.2">
      <c r="A617" s="132"/>
      <c r="B617" s="133"/>
      <c r="C617" s="170" t="s">
        <v>689</v>
      </c>
      <c r="D617" s="168"/>
      <c r="E617" s="169">
        <v>3.46</v>
      </c>
      <c r="F617" s="135"/>
      <c r="G617" s="135"/>
      <c r="H617" s="135"/>
      <c r="I617" s="135"/>
      <c r="J617" s="135"/>
      <c r="K617" s="135"/>
      <c r="L617" s="135"/>
      <c r="M617" s="135"/>
      <c r="N617" s="134"/>
      <c r="O617" s="134"/>
      <c r="P617" s="134"/>
      <c r="Q617" s="134"/>
      <c r="R617" s="135"/>
      <c r="S617" s="135"/>
      <c r="T617" s="135"/>
      <c r="U617" s="135"/>
      <c r="V617" s="135"/>
      <c r="W617" s="135"/>
      <c r="X617" s="135"/>
      <c r="Y617" s="135"/>
      <c r="Z617" s="125"/>
      <c r="AA617" s="125"/>
      <c r="AB617" s="125"/>
      <c r="AC617" s="125"/>
      <c r="AD617" s="125"/>
      <c r="AE617" s="125"/>
      <c r="AF617" s="125"/>
      <c r="AG617" s="125" t="s">
        <v>1619</v>
      </c>
      <c r="AH617" s="125">
        <v>0</v>
      </c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</row>
    <row r="618" spans="1:60" outlineLevel="3" x14ac:dyDescent="0.2">
      <c r="A618" s="132"/>
      <c r="B618" s="133"/>
      <c r="C618" s="170" t="s">
        <v>690</v>
      </c>
      <c r="D618" s="168"/>
      <c r="E618" s="169"/>
      <c r="F618" s="135"/>
      <c r="G618" s="135"/>
      <c r="H618" s="135"/>
      <c r="I618" s="135"/>
      <c r="J618" s="135"/>
      <c r="K618" s="135"/>
      <c r="L618" s="135"/>
      <c r="M618" s="135"/>
      <c r="N618" s="134"/>
      <c r="O618" s="134"/>
      <c r="P618" s="134"/>
      <c r="Q618" s="134"/>
      <c r="R618" s="135"/>
      <c r="S618" s="135"/>
      <c r="T618" s="135"/>
      <c r="U618" s="135"/>
      <c r="V618" s="135"/>
      <c r="W618" s="135"/>
      <c r="X618" s="135"/>
      <c r="Y618" s="135"/>
      <c r="Z618" s="125"/>
      <c r="AA618" s="125"/>
      <c r="AB618" s="125"/>
      <c r="AC618" s="125"/>
      <c r="AD618" s="125"/>
      <c r="AE618" s="125"/>
      <c r="AF618" s="125"/>
      <c r="AG618" s="125" t="s">
        <v>1619</v>
      </c>
      <c r="AH618" s="125">
        <v>0</v>
      </c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</row>
    <row r="619" spans="1:60" outlineLevel="3" x14ac:dyDescent="0.2">
      <c r="A619" s="132"/>
      <c r="B619" s="133"/>
      <c r="C619" s="170" t="s">
        <v>691</v>
      </c>
      <c r="D619" s="168"/>
      <c r="E619" s="169">
        <v>4.2699999999999996</v>
      </c>
      <c r="F619" s="135"/>
      <c r="G619" s="135"/>
      <c r="H619" s="135"/>
      <c r="I619" s="135"/>
      <c r="J619" s="135"/>
      <c r="K619" s="135"/>
      <c r="L619" s="135"/>
      <c r="M619" s="135"/>
      <c r="N619" s="134"/>
      <c r="O619" s="134"/>
      <c r="P619" s="134"/>
      <c r="Q619" s="134"/>
      <c r="R619" s="135"/>
      <c r="S619" s="135"/>
      <c r="T619" s="135"/>
      <c r="U619" s="135"/>
      <c r="V619" s="135"/>
      <c r="W619" s="135"/>
      <c r="X619" s="135"/>
      <c r="Y619" s="135"/>
      <c r="Z619" s="125"/>
      <c r="AA619" s="125"/>
      <c r="AB619" s="125"/>
      <c r="AC619" s="125"/>
      <c r="AD619" s="125"/>
      <c r="AE619" s="125"/>
      <c r="AF619" s="125"/>
      <c r="AG619" s="125" t="s">
        <v>1619</v>
      </c>
      <c r="AH619" s="125">
        <v>0</v>
      </c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</row>
    <row r="620" spans="1:60" outlineLevel="1" x14ac:dyDescent="0.2">
      <c r="A620" s="147">
        <v>146</v>
      </c>
      <c r="B620" s="148" t="s">
        <v>692</v>
      </c>
      <c r="C620" s="163" t="s">
        <v>693</v>
      </c>
      <c r="D620" s="149" t="s">
        <v>1641</v>
      </c>
      <c r="E620" s="150">
        <v>5.67</v>
      </c>
      <c r="F620" s="151"/>
      <c r="G620" s="152">
        <f>ROUND(E620*F620,2)</f>
        <v>0</v>
      </c>
      <c r="H620" s="151">
        <v>439.24</v>
      </c>
      <c r="I620" s="152">
        <f>ROUND(E620*H620,2)</f>
        <v>2490.4899999999998</v>
      </c>
      <c r="J620" s="151">
        <v>148.76</v>
      </c>
      <c r="K620" s="152">
        <f>ROUND(E620*J620,2)</f>
        <v>843.47</v>
      </c>
      <c r="L620" s="152">
        <v>21</v>
      </c>
      <c r="M620" s="152">
        <f>G620*(1+L620/100)</f>
        <v>0</v>
      </c>
      <c r="N620" s="150">
        <v>2.9399999999999999E-3</v>
      </c>
      <c r="O620" s="150">
        <f>ROUND(E620*N620,2)</f>
        <v>0.02</v>
      </c>
      <c r="P620" s="150">
        <v>0</v>
      </c>
      <c r="Q620" s="150">
        <f>ROUND(E620*P620,2)</f>
        <v>0</v>
      </c>
      <c r="R620" s="152"/>
      <c r="S620" s="152" t="s">
        <v>1617</v>
      </c>
      <c r="T620" s="153" t="s">
        <v>1617</v>
      </c>
      <c r="U620" s="135">
        <v>0</v>
      </c>
      <c r="V620" s="135">
        <f>ROUND(E620*U620,2)</f>
        <v>0</v>
      </c>
      <c r="W620" s="135"/>
      <c r="X620" s="135" t="s">
        <v>1458</v>
      </c>
      <c r="Y620" s="135" t="s">
        <v>1459</v>
      </c>
      <c r="Z620" s="125"/>
      <c r="AA620" s="125"/>
      <c r="AB620" s="125"/>
      <c r="AC620" s="125"/>
      <c r="AD620" s="125"/>
      <c r="AE620" s="125"/>
      <c r="AF620" s="125"/>
      <c r="AG620" s="125" t="s">
        <v>2106</v>
      </c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</row>
    <row r="621" spans="1:60" ht="22.5" outlineLevel="2" x14ac:dyDescent="0.2">
      <c r="A621" s="132"/>
      <c r="B621" s="133"/>
      <c r="C621" s="170" t="s">
        <v>694</v>
      </c>
      <c r="D621" s="168"/>
      <c r="E621" s="169">
        <v>5.67</v>
      </c>
      <c r="F621" s="135"/>
      <c r="G621" s="135"/>
      <c r="H621" s="135"/>
      <c r="I621" s="135"/>
      <c r="J621" s="135"/>
      <c r="K621" s="135"/>
      <c r="L621" s="135"/>
      <c r="M621" s="135"/>
      <c r="N621" s="134"/>
      <c r="O621" s="134"/>
      <c r="P621" s="134"/>
      <c r="Q621" s="134"/>
      <c r="R621" s="135"/>
      <c r="S621" s="135"/>
      <c r="T621" s="135"/>
      <c r="U621" s="135"/>
      <c r="V621" s="135"/>
      <c r="W621" s="135"/>
      <c r="X621" s="135"/>
      <c r="Y621" s="135"/>
      <c r="Z621" s="125"/>
      <c r="AA621" s="125"/>
      <c r="AB621" s="125"/>
      <c r="AC621" s="125"/>
      <c r="AD621" s="125"/>
      <c r="AE621" s="125"/>
      <c r="AF621" s="125"/>
      <c r="AG621" s="125" t="s">
        <v>1619</v>
      </c>
      <c r="AH621" s="125">
        <v>0</v>
      </c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</row>
    <row r="622" spans="1:60" outlineLevel="1" x14ac:dyDescent="0.2">
      <c r="A622" s="147">
        <v>147</v>
      </c>
      <c r="B622" s="148" t="s">
        <v>695</v>
      </c>
      <c r="C622" s="163" t="s">
        <v>696</v>
      </c>
      <c r="D622" s="149" t="s">
        <v>1641</v>
      </c>
      <c r="E622" s="150">
        <v>58.833799999999997</v>
      </c>
      <c r="F622" s="151"/>
      <c r="G622" s="152">
        <f>ROUND(E622*F622,2)</f>
        <v>0</v>
      </c>
      <c r="H622" s="151">
        <v>0</v>
      </c>
      <c r="I622" s="152">
        <f>ROUND(E622*H622,2)</f>
        <v>0</v>
      </c>
      <c r="J622" s="151">
        <v>283</v>
      </c>
      <c r="K622" s="152">
        <f>ROUND(E622*J622,2)</f>
        <v>16649.97</v>
      </c>
      <c r="L622" s="152">
        <v>21</v>
      </c>
      <c r="M622" s="152">
        <f>G622*(1+L622/100)</f>
        <v>0</v>
      </c>
      <c r="N622" s="150">
        <v>0</v>
      </c>
      <c r="O622" s="150">
        <f>ROUND(E622*N622,2)</f>
        <v>0</v>
      </c>
      <c r="P622" s="150">
        <v>0</v>
      </c>
      <c r="Q622" s="150">
        <f>ROUND(E622*P622,2)</f>
        <v>0</v>
      </c>
      <c r="R622" s="152"/>
      <c r="S622" s="152" t="s">
        <v>1617</v>
      </c>
      <c r="T622" s="153" t="s">
        <v>1617</v>
      </c>
      <c r="U622" s="135">
        <v>0</v>
      </c>
      <c r="V622" s="135">
        <f>ROUND(E622*U622,2)</f>
        <v>0</v>
      </c>
      <c r="W622" s="135"/>
      <c r="X622" s="135" t="s">
        <v>1458</v>
      </c>
      <c r="Y622" s="135" t="s">
        <v>1459</v>
      </c>
      <c r="Z622" s="125"/>
      <c r="AA622" s="125"/>
      <c r="AB622" s="125"/>
      <c r="AC622" s="125"/>
      <c r="AD622" s="125"/>
      <c r="AE622" s="125"/>
      <c r="AF622" s="125"/>
      <c r="AG622" s="125" t="s">
        <v>2106</v>
      </c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</row>
    <row r="623" spans="1:60" ht="33.75" outlineLevel="2" x14ac:dyDescent="0.2">
      <c r="A623" s="132"/>
      <c r="B623" s="133"/>
      <c r="C623" s="269" t="s">
        <v>697</v>
      </c>
      <c r="D623" s="270"/>
      <c r="E623" s="270"/>
      <c r="F623" s="270"/>
      <c r="G623" s="270"/>
      <c r="H623" s="135"/>
      <c r="I623" s="135"/>
      <c r="J623" s="135"/>
      <c r="K623" s="135"/>
      <c r="L623" s="135"/>
      <c r="M623" s="135"/>
      <c r="N623" s="134"/>
      <c r="O623" s="134"/>
      <c r="P623" s="134"/>
      <c r="Q623" s="134"/>
      <c r="R623" s="135"/>
      <c r="S623" s="135"/>
      <c r="T623" s="135"/>
      <c r="U623" s="135"/>
      <c r="V623" s="135"/>
      <c r="W623" s="135"/>
      <c r="X623" s="135"/>
      <c r="Y623" s="135"/>
      <c r="Z623" s="125"/>
      <c r="AA623" s="125"/>
      <c r="AB623" s="125"/>
      <c r="AC623" s="125"/>
      <c r="AD623" s="125"/>
      <c r="AE623" s="125"/>
      <c r="AF623" s="125"/>
      <c r="AG623" s="125" t="s">
        <v>1462</v>
      </c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54" t="str">
        <f>C623</f>
        <v>Položka obsahuje: očištění povrchu stěny od prachu, nařezání izolačních desek na požadovaný rozměr, nanesení lepicího tmelu, osazení desek, vyvrtání otvorů, montáž hmoždinek, zatření hmoždinek lepicím tmelem.</v>
      </c>
      <c r="BB623" s="125"/>
      <c r="BC623" s="125"/>
      <c r="BD623" s="125"/>
      <c r="BE623" s="125"/>
      <c r="BF623" s="125"/>
      <c r="BG623" s="125"/>
      <c r="BH623" s="125"/>
    </row>
    <row r="624" spans="1:60" ht="33.75" outlineLevel="2" x14ac:dyDescent="0.2">
      <c r="A624" s="132"/>
      <c r="B624" s="133"/>
      <c r="C624" s="170" t="s">
        <v>698</v>
      </c>
      <c r="D624" s="168"/>
      <c r="E624" s="169">
        <v>58.83</v>
      </c>
      <c r="F624" s="135"/>
      <c r="G624" s="135"/>
      <c r="H624" s="135"/>
      <c r="I624" s="135"/>
      <c r="J624" s="135"/>
      <c r="K624" s="135"/>
      <c r="L624" s="135"/>
      <c r="M624" s="135"/>
      <c r="N624" s="134"/>
      <c r="O624" s="134"/>
      <c r="P624" s="134"/>
      <c r="Q624" s="134"/>
      <c r="R624" s="135"/>
      <c r="S624" s="135"/>
      <c r="T624" s="135"/>
      <c r="U624" s="135"/>
      <c r="V624" s="135"/>
      <c r="W624" s="135"/>
      <c r="X624" s="135"/>
      <c r="Y624" s="135"/>
      <c r="Z624" s="125"/>
      <c r="AA624" s="125"/>
      <c r="AB624" s="125"/>
      <c r="AC624" s="125"/>
      <c r="AD624" s="125"/>
      <c r="AE624" s="125"/>
      <c r="AF624" s="125"/>
      <c r="AG624" s="125" t="s">
        <v>1619</v>
      </c>
      <c r="AH624" s="125">
        <v>0</v>
      </c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</row>
    <row r="625" spans="1:60" outlineLevel="1" x14ac:dyDescent="0.2">
      <c r="A625" s="147">
        <v>148</v>
      </c>
      <c r="B625" s="148" t="s">
        <v>699</v>
      </c>
      <c r="C625" s="163" t="s">
        <v>700</v>
      </c>
      <c r="D625" s="149" t="s">
        <v>1641</v>
      </c>
      <c r="E625" s="150">
        <v>91</v>
      </c>
      <c r="F625" s="151"/>
      <c r="G625" s="152">
        <f>ROUND(E625*F625,2)</f>
        <v>0</v>
      </c>
      <c r="H625" s="151">
        <v>55.99</v>
      </c>
      <c r="I625" s="152">
        <f>ROUND(E625*H625,2)</f>
        <v>5095.09</v>
      </c>
      <c r="J625" s="151">
        <v>85.01</v>
      </c>
      <c r="K625" s="152">
        <f>ROUND(E625*J625,2)</f>
        <v>7735.91</v>
      </c>
      <c r="L625" s="152">
        <v>21</v>
      </c>
      <c r="M625" s="152">
        <f>G625*(1+L625/100)</f>
        <v>0</v>
      </c>
      <c r="N625" s="150">
        <v>3.3E-4</v>
      </c>
      <c r="O625" s="150">
        <f>ROUND(E625*N625,2)</f>
        <v>0.03</v>
      </c>
      <c r="P625" s="150">
        <v>0</v>
      </c>
      <c r="Q625" s="150">
        <f>ROUND(E625*P625,2)</f>
        <v>0</v>
      </c>
      <c r="R625" s="152"/>
      <c r="S625" s="152" t="s">
        <v>1617</v>
      </c>
      <c r="T625" s="153" t="s">
        <v>1617</v>
      </c>
      <c r="U625" s="135">
        <v>0</v>
      </c>
      <c r="V625" s="135">
        <f>ROUND(E625*U625,2)</f>
        <v>0</v>
      </c>
      <c r="W625" s="135"/>
      <c r="X625" s="135" t="s">
        <v>1458</v>
      </c>
      <c r="Y625" s="135" t="s">
        <v>1459</v>
      </c>
      <c r="Z625" s="125"/>
      <c r="AA625" s="125"/>
      <c r="AB625" s="125"/>
      <c r="AC625" s="125"/>
      <c r="AD625" s="125"/>
      <c r="AE625" s="125"/>
      <c r="AF625" s="125"/>
      <c r="AG625" s="125" t="s">
        <v>2106</v>
      </c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</row>
    <row r="626" spans="1:60" ht="22.5" outlineLevel="2" x14ac:dyDescent="0.2">
      <c r="A626" s="132"/>
      <c r="B626" s="133"/>
      <c r="C626" s="170" t="s">
        <v>701</v>
      </c>
      <c r="D626" s="168"/>
      <c r="E626" s="169">
        <v>91</v>
      </c>
      <c r="F626" s="135"/>
      <c r="G626" s="135"/>
      <c r="H626" s="135"/>
      <c r="I626" s="135"/>
      <c r="J626" s="135"/>
      <c r="K626" s="135"/>
      <c r="L626" s="135"/>
      <c r="M626" s="135"/>
      <c r="N626" s="134"/>
      <c r="O626" s="134"/>
      <c r="P626" s="134"/>
      <c r="Q626" s="134"/>
      <c r="R626" s="135"/>
      <c r="S626" s="135"/>
      <c r="T626" s="135"/>
      <c r="U626" s="135"/>
      <c r="V626" s="135"/>
      <c r="W626" s="135"/>
      <c r="X626" s="135"/>
      <c r="Y626" s="135"/>
      <c r="Z626" s="125"/>
      <c r="AA626" s="125"/>
      <c r="AB626" s="125"/>
      <c r="AC626" s="125"/>
      <c r="AD626" s="125"/>
      <c r="AE626" s="125"/>
      <c r="AF626" s="125"/>
      <c r="AG626" s="125" t="s">
        <v>1619</v>
      </c>
      <c r="AH626" s="125">
        <v>0</v>
      </c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5"/>
      <c r="BE626" s="125"/>
      <c r="BF626" s="125"/>
      <c r="BG626" s="125"/>
      <c r="BH626" s="125"/>
    </row>
    <row r="627" spans="1:60" ht="22.5" outlineLevel="1" x14ac:dyDescent="0.2">
      <c r="A627" s="147">
        <v>149</v>
      </c>
      <c r="B627" s="148" t="s">
        <v>702</v>
      </c>
      <c r="C627" s="163" t="s">
        <v>703</v>
      </c>
      <c r="D627" s="149" t="s">
        <v>1641</v>
      </c>
      <c r="E627" s="150">
        <v>30.5</v>
      </c>
      <c r="F627" s="151"/>
      <c r="G627" s="152">
        <f>ROUND(E627*F627,2)</f>
        <v>0</v>
      </c>
      <c r="H627" s="151">
        <v>231.65</v>
      </c>
      <c r="I627" s="152">
        <f>ROUND(E627*H627,2)</f>
        <v>7065.33</v>
      </c>
      <c r="J627" s="151">
        <v>238.85</v>
      </c>
      <c r="K627" s="152">
        <f>ROUND(E627*J627,2)</f>
        <v>7284.93</v>
      </c>
      <c r="L627" s="152">
        <v>21</v>
      </c>
      <c r="M627" s="152">
        <f>G627*(1+L627/100)</f>
        <v>0</v>
      </c>
      <c r="N627" s="150">
        <v>0</v>
      </c>
      <c r="O627" s="150">
        <f>ROUND(E627*N627,2)</f>
        <v>0</v>
      </c>
      <c r="P627" s="150">
        <v>0</v>
      </c>
      <c r="Q627" s="150">
        <f>ROUND(E627*P627,2)</f>
        <v>0</v>
      </c>
      <c r="R627" s="152"/>
      <c r="S627" s="152" t="s">
        <v>1617</v>
      </c>
      <c r="T627" s="153" t="s">
        <v>1617</v>
      </c>
      <c r="U627" s="135">
        <v>0</v>
      </c>
      <c r="V627" s="135">
        <f>ROUND(E627*U627,2)</f>
        <v>0</v>
      </c>
      <c r="W627" s="135"/>
      <c r="X627" s="135" t="s">
        <v>1458</v>
      </c>
      <c r="Y627" s="135" t="s">
        <v>1459</v>
      </c>
      <c r="Z627" s="125"/>
      <c r="AA627" s="125"/>
      <c r="AB627" s="125"/>
      <c r="AC627" s="125"/>
      <c r="AD627" s="125"/>
      <c r="AE627" s="125"/>
      <c r="AF627" s="125"/>
      <c r="AG627" s="125" t="s">
        <v>2106</v>
      </c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</row>
    <row r="628" spans="1:60" outlineLevel="2" x14ac:dyDescent="0.2">
      <c r="A628" s="132"/>
      <c r="B628" s="133"/>
      <c r="C628" s="170" t="s">
        <v>704</v>
      </c>
      <c r="D628" s="168"/>
      <c r="E628" s="169">
        <v>30.5</v>
      </c>
      <c r="F628" s="135"/>
      <c r="G628" s="135"/>
      <c r="H628" s="135"/>
      <c r="I628" s="135"/>
      <c r="J628" s="135"/>
      <c r="K628" s="135"/>
      <c r="L628" s="135"/>
      <c r="M628" s="135"/>
      <c r="N628" s="134"/>
      <c r="O628" s="134"/>
      <c r="P628" s="134"/>
      <c r="Q628" s="134"/>
      <c r="R628" s="135"/>
      <c r="S628" s="135"/>
      <c r="T628" s="135"/>
      <c r="U628" s="135"/>
      <c r="V628" s="135"/>
      <c r="W628" s="135"/>
      <c r="X628" s="135"/>
      <c r="Y628" s="135"/>
      <c r="Z628" s="125"/>
      <c r="AA628" s="125"/>
      <c r="AB628" s="125"/>
      <c r="AC628" s="125"/>
      <c r="AD628" s="125"/>
      <c r="AE628" s="125"/>
      <c r="AF628" s="125"/>
      <c r="AG628" s="125" t="s">
        <v>1619</v>
      </c>
      <c r="AH628" s="125">
        <v>0</v>
      </c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</row>
    <row r="629" spans="1:60" outlineLevel="1" x14ac:dyDescent="0.2">
      <c r="A629" s="147">
        <v>150</v>
      </c>
      <c r="B629" s="148" t="s">
        <v>705</v>
      </c>
      <c r="C629" s="163" t="s">
        <v>706</v>
      </c>
      <c r="D629" s="149" t="s">
        <v>1641</v>
      </c>
      <c r="E629" s="150">
        <v>98.087999999999994</v>
      </c>
      <c r="F629" s="151"/>
      <c r="G629" s="152">
        <f>ROUND(E629*F629,2)</f>
        <v>0</v>
      </c>
      <c r="H629" s="151">
        <v>0</v>
      </c>
      <c r="I629" s="152">
        <f>ROUND(E629*H629,2)</f>
        <v>0</v>
      </c>
      <c r="J629" s="151">
        <v>106.5</v>
      </c>
      <c r="K629" s="152">
        <f>ROUND(E629*J629,2)</f>
        <v>10446.370000000001</v>
      </c>
      <c r="L629" s="152">
        <v>21</v>
      </c>
      <c r="M629" s="152">
        <f>G629*(1+L629/100)</f>
        <v>0</v>
      </c>
      <c r="N629" s="150">
        <v>0</v>
      </c>
      <c r="O629" s="150">
        <f>ROUND(E629*N629,2)</f>
        <v>0</v>
      </c>
      <c r="P629" s="150">
        <v>0</v>
      </c>
      <c r="Q629" s="150">
        <f>ROUND(E629*P629,2)</f>
        <v>0</v>
      </c>
      <c r="R629" s="152"/>
      <c r="S629" s="152" t="s">
        <v>1617</v>
      </c>
      <c r="T629" s="153" t="s">
        <v>1617</v>
      </c>
      <c r="U629" s="135">
        <v>0</v>
      </c>
      <c r="V629" s="135">
        <f>ROUND(E629*U629,2)</f>
        <v>0</v>
      </c>
      <c r="W629" s="135"/>
      <c r="X629" s="135" t="s">
        <v>1458</v>
      </c>
      <c r="Y629" s="135" t="s">
        <v>1459</v>
      </c>
      <c r="Z629" s="125"/>
      <c r="AA629" s="125"/>
      <c r="AB629" s="125"/>
      <c r="AC629" s="125"/>
      <c r="AD629" s="125"/>
      <c r="AE629" s="125"/>
      <c r="AF629" s="125"/>
      <c r="AG629" s="125" t="s">
        <v>2106</v>
      </c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</row>
    <row r="630" spans="1:60" outlineLevel="2" x14ac:dyDescent="0.2">
      <c r="A630" s="132"/>
      <c r="B630" s="133"/>
      <c r="C630" s="170" t="s">
        <v>707</v>
      </c>
      <c r="D630" s="168"/>
      <c r="E630" s="169">
        <v>98.09</v>
      </c>
      <c r="F630" s="135"/>
      <c r="G630" s="135"/>
      <c r="H630" s="135"/>
      <c r="I630" s="135"/>
      <c r="J630" s="135"/>
      <c r="K630" s="135"/>
      <c r="L630" s="135"/>
      <c r="M630" s="135"/>
      <c r="N630" s="134"/>
      <c r="O630" s="134"/>
      <c r="P630" s="134"/>
      <c r="Q630" s="134"/>
      <c r="R630" s="135"/>
      <c r="S630" s="135"/>
      <c r="T630" s="135"/>
      <c r="U630" s="135"/>
      <c r="V630" s="135"/>
      <c r="W630" s="135"/>
      <c r="X630" s="135"/>
      <c r="Y630" s="135"/>
      <c r="Z630" s="125"/>
      <c r="AA630" s="125"/>
      <c r="AB630" s="125"/>
      <c r="AC630" s="125"/>
      <c r="AD630" s="125"/>
      <c r="AE630" s="125"/>
      <c r="AF630" s="125"/>
      <c r="AG630" s="125" t="s">
        <v>1619</v>
      </c>
      <c r="AH630" s="125">
        <v>0</v>
      </c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</row>
    <row r="631" spans="1:60" ht="22.5" outlineLevel="1" x14ac:dyDescent="0.2">
      <c r="A631" s="147">
        <v>151</v>
      </c>
      <c r="B631" s="148" t="s">
        <v>708</v>
      </c>
      <c r="C631" s="163" t="s">
        <v>709</v>
      </c>
      <c r="D631" s="149" t="s">
        <v>1641</v>
      </c>
      <c r="E631" s="150">
        <v>98.087999999999994</v>
      </c>
      <c r="F631" s="151"/>
      <c r="G631" s="152">
        <f>ROUND(E631*F631,2)</f>
        <v>0</v>
      </c>
      <c r="H631" s="151">
        <v>182.69</v>
      </c>
      <c r="I631" s="152">
        <f>ROUND(E631*H631,2)</f>
        <v>17919.7</v>
      </c>
      <c r="J631" s="151">
        <v>73.31</v>
      </c>
      <c r="K631" s="152">
        <f>ROUND(E631*J631,2)</f>
        <v>7190.83</v>
      </c>
      <c r="L631" s="152">
        <v>21</v>
      </c>
      <c r="M631" s="152">
        <f>G631*(1+L631/100)</f>
        <v>0</v>
      </c>
      <c r="N631" s="150">
        <v>2.2000000000000001E-4</v>
      </c>
      <c r="O631" s="150">
        <f>ROUND(E631*N631,2)</f>
        <v>0.02</v>
      </c>
      <c r="P631" s="150">
        <v>0</v>
      </c>
      <c r="Q631" s="150">
        <f>ROUND(E631*P631,2)</f>
        <v>0</v>
      </c>
      <c r="R631" s="152"/>
      <c r="S631" s="152" t="s">
        <v>1617</v>
      </c>
      <c r="T631" s="153" t="s">
        <v>1617</v>
      </c>
      <c r="U631" s="135">
        <v>0</v>
      </c>
      <c r="V631" s="135">
        <f>ROUND(E631*U631,2)</f>
        <v>0</v>
      </c>
      <c r="W631" s="135"/>
      <c r="X631" s="135" t="s">
        <v>1458</v>
      </c>
      <c r="Y631" s="135" t="s">
        <v>1459</v>
      </c>
      <c r="Z631" s="125"/>
      <c r="AA631" s="125"/>
      <c r="AB631" s="125"/>
      <c r="AC631" s="125"/>
      <c r="AD631" s="125"/>
      <c r="AE631" s="125"/>
      <c r="AF631" s="125"/>
      <c r="AG631" s="125" t="s">
        <v>2106</v>
      </c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  <c r="BA631" s="125"/>
      <c r="BB631" s="125"/>
      <c r="BC631" s="125"/>
      <c r="BD631" s="125"/>
      <c r="BE631" s="125"/>
      <c r="BF631" s="125"/>
      <c r="BG631" s="125"/>
      <c r="BH631" s="125"/>
    </row>
    <row r="632" spans="1:60" outlineLevel="2" x14ac:dyDescent="0.2">
      <c r="A632" s="132"/>
      <c r="B632" s="133"/>
      <c r="C632" s="170" t="s">
        <v>710</v>
      </c>
      <c r="D632" s="168"/>
      <c r="E632" s="169">
        <v>98.09</v>
      </c>
      <c r="F632" s="135"/>
      <c r="G632" s="135"/>
      <c r="H632" s="135"/>
      <c r="I632" s="135"/>
      <c r="J632" s="135"/>
      <c r="K632" s="135"/>
      <c r="L632" s="135"/>
      <c r="M632" s="135"/>
      <c r="N632" s="134"/>
      <c r="O632" s="134"/>
      <c r="P632" s="134"/>
      <c r="Q632" s="134"/>
      <c r="R632" s="135"/>
      <c r="S632" s="135"/>
      <c r="T632" s="135"/>
      <c r="U632" s="135"/>
      <c r="V632" s="135"/>
      <c r="W632" s="135"/>
      <c r="X632" s="135"/>
      <c r="Y632" s="135"/>
      <c r="Z632" s="125"/>
      <c r="AA632" s="125"/>
      <c r="AB632" s="125"/>
      <c r="AC632" s="125"/>
      <c r="AD632" s="125"/>
      <c r="AE632" s="125"/>
      <c r="AF632" s="125"/>
      <c r="AG632" s="125" t="s">
        <v>1619</v>
      </c>
      <c r="AH632" s="125">
        <v>0</v>
      </c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  <c r="BA632" s="125"/>
      <c r="BB632" s="125"/>
      <c r="BC632" s="125"/>
      <c r="BD632" s="125"/>
      <c r="BE632" s="125"/>
      <c r="BF632" s="125"/>
      <c r="BG632" s="125"/>
      <c r="BH632" s="125"/>
    </row>
    <row r="633" spans="1:60" outlineLevel="1" x14ac:dyDescent="0.2">
      <c r="A633" s="147">
        <v>152</v>
      </c>
      <c r="B633" s="148" t="s">
        <v>711</v>
      </c>
      <c r="C633" s="163" t="s">
        <v>712</v>
      </c>
      <c r="D633" s="149" t="s">
        <v>1641</v>
      </c>
      <c r="E633" s="150">
        <v>114.4</v>
      </c>
      <c r="F633" s="151"/>
      <c r="G633" s="152">
        <f>ROUND(E633*F633,2)</f>
        <v>0</v>
      </c>
      <c r="H633" s="151">
        <v>8.67</v>
      </c>
      <c r="I633" s="152">
        <f>ROUND(E633*H633,2)</f>
        <v>991.85</v>
      </c>
      <c r="J633" s="151">
        <v>37.229999999999997</v>
      </c>
      <c r="K633" s="152">
        <f>ROUND(E633*J633,2)</f>
        <v>4259.1099999999997</v>
      </c>
      <c r="L633" s="152">
        <v>21</v>
      </c>
      <c r="M633" s="152">
        <f>G633*(1+L633/100)</f>
        <v>0</v>
      </c>
      <c r="N633" s="150">
        <v>1.0000000000000001E-5</v>
      </c>
      <c r="O633" s="150">
        <f>ROUND(E633*N633,2)</f>
        <v>0</v>
      </c>
      <c r="P633" s="150">
        <v>0</v>
      </c>
      <c r="Q633" s="150">
        <f>ROUND(E633*P633,2)</f>
        <v>0</v>
      </c>
      <c r="R633" s="152"/>
      <c r="S633" s="152" t="s">
        <v>1617</v>
      </c>
      <c r="T633" s="153" t="s">
        <v>1617</v>
      </c>
      <c r="U633" s="135">
        <v>0</v>
      </c>
      <c r="V633" s="135">
        <f>ROUND(E633*U633,2)</f>
        <v>0</v>
      </c>
      <c r="W633" s="135"/>
      <c r="X633" s="135" t="s">
        <v>1458</v>
      </c>
      <c r="Y633" s="135" t="s">
        <v>1459</v>
      </c>
      <c r="Z633" s="125"/>
      <c r="AA633" s="125"/>
      <c r="AB633" s="125"/>
      <c r="AC633" s="125"/>
      <c r="AD633" s="125"/>
      <c r="AE633" s="125"/>
      <c r="AF633" s="125"/>
      <c r="AG633" s="125" t="s">
        <v>2106</v>
      </c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  <c r="BA633" s="125"/>
      <c r="BB633" s="125"/>
      <c r="BC633" s="125"/>
      <c r="BD633" s="125"/>
      <c r="BE633" s="125"/>
      <c r="BF633" s="125"/>
      <c r="BG633" s="125"/>
      <c r="BH633" s="125"/>
    </row>
    <row r="634" spans="1:60" outlineLevel="2" x14ac:dyDescent="0.2">
      <c r="A634" s="132"/>
      <c r="B634" s="133"/>
      <c r="C634" s="170" t="s">
        <v>1987</v>
      </c>
      <c r="D634" s="168"/>
      <c r="E634" s="169">
        <v>83.9</v>
      </c>
      <c r="F634" s="135"/>
      <c r="G634" s="135"/>
      <c r="H634" s="135"/>
      <c r="I634" s="135"/>
      <c r="J634" s="135"/>
      <c r="K634" s="135"/>
      <c r="L634" s="135"/>
      <c r="M634" s="135"/>
      <c r="N634" s="134"/>
      <c r="O634" s="134"/>
      <c r="P634" s="134"/>
      <c r="Q634" s="134"/>
      <c r="R634" s="135"/>
      <c r="S634" s="135"/>
      <c r="T634" s="135"/>
      <c r="U634" s="135"/>
      <c r="V634" s="135"/>
      <c r="W634" s="135"/>
      <c r="X634" s="135"/>
      <c r="Y634" s="135"/>
      <c r="Z634" s="125"/>
      <c r="AA634" s="125"/>
      <c r="AB634" s="125"/>
      <c r="AC634" s="125"/>
      <c r="AD634" s="125"/>
      <c r="AE634" s="125"/>
      <c r="AF634" s="125"/>
      <c r="AG634" s="125" t="s">
        <v>1619</v>
      </c>
      <c r="AH634" s="125">
        <v>0</v>
      </c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  <c r="BA634" s="125"/>
      <c r="BB634" s="125"/>
      <c r="BC634" s="125"/>
      <c r="BD634" s="125"/>
      <c r="BE634" s="125"/>
      <c r="BF634" s="125"/>
      <c r="BG634" s="125"/>
      <c r="BH634" s="125"/>
    </row>
    <row r="635" spans="1:60" outlineLevel="3" x14ac:dyDescent="0.2">
      <c r="A635" s="132"/>
      <c r="B635" s="133"/>
      <c r="C635" s="170" t="s">
        <v>1988</v>
      </c>
      <c r="D635" s="168"/>
      <c r="E635" s="169">
        <v>30.5</v>
      </c>
      <c r="F635" s="135"/>
      <c r="G635" s="135"/>
      <c r="H635" s="135"/>
      <c r="I635" s="135"/>
      <c r="J635" s="135"/>
      <c r="K635" s="135"/>
      <c r="L635" s="135"/>
      <c r="M635" s="135"/>
      <c r="N635" s="134"/>
      <c r="O635" s="134"/>
      <c r="P635" s="134"/>
      <c r="Q635" s="134"/>
      <c r="R635" s="135"/>
      <c r="S635" s="135"/>
      <c r="T635" s="135"/>
      <c r="U635" s="135"/>
      <c r="V635" s="135"/>
      <c r="W635" s="135"/>
      <c r="X635" s="135"/>
      <c r="Y635" s="135"/>
      <c r="Z635" s="125"/>
      <c r="AA635" s="125"/>
      <c r="AB635" s="125"/>
      <c r="AC635" s="125"/>
      <c r="AD635" s="125"/>
      <c r="AE635" s="125"/>
      <c r="AF635" s="125"/>
      <c r="AG635" s="125" t="s">
        <v>1619</v>
      </c>
      <c r="AH635" s="125">
        <v>0</v>
      </c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  <c r="BA635" s="125"/>
      <c r="BB635" s="125"/>
      <c r="BC635" s="125"/>
      <c r="BD635" s="125"/>
      <c r="BE635" s="125"/>
      <c r="BF635" s="125"/>
      <c r="BG635" s="125"/>
      <c r="BH635" s="125"/>
    </row>
    <row r="636" spans="1:60" outlineLevel="1" x14ac:dyDescent="0.2">
      <c r="A636" s="147">
        <v>153</v>
      </c>
      <c r="B636" s="148" t="s">
        <v>713</v>
      </c>
      <c r="C636" s="163" t="s">
        <v>714</v>
      </c>
      <c r="D636" s="149" t="s">
        <v>1716</v>
      </c>
      <c r="E636" s="150">
        <v>24</v>
      </c>
      <c r="F636" s="151"/>
      <c r="G636" s="152">
        <f>ROUND(E636*F636,2)</f>
        <v>0</v>
      </c>
      <c r="H636" s="151">
        <v>12.8</v>
      </c>
      <c r="I636" s="152">
        <f>ROUND(E636*H636,2)</f>
        <v>307.2</v>
      </c>
      <c r="J636" s="151">
        <v>0</v>
      </c>
      <c r="K636" s="152">
        <f>ROUND(E636*J636,2)</f>
        <v>0</v>
      </c>
      <c r="L636" s="152">
        <v>21</v>
      </c>
      <c r="M636" s="152">
        <f>G636*(1+L636/100)</f>
        <v>0</v>
      </c>
      <c r="N636" s="150">
        <v>0</v>
      </c>
      <c r="O636" s="150">
        <f>ROUND(E636*N636,2)</f>
        <v>0</v>
      </c>
      <c r="P636" s="150">
        <v>0</v>
      </c>
      <c r="Q636" s="150">
        <f>ROUND(E636*P636,2)</f>
        <v>0</v>
      </c>
      <c r="R636" s="152" t="s">
        <v>1657</v>
      </c>
      <c r="S636" s="152" t="s">
        <v>1617</v>
      </c>
      <c r="T636" s="153" t="s">
        <v>1617</v>
      </c>
      <c r="U636" s="135">
        <v>0</v>
      </c>
      <c r="V636" s="135">
        <f>ROUND(E636*U636,2)</f>
        <v>0</v>
      </c>
      <c r="W636" s="135"/>
      <c r="X636" s="135" t="s">
        <v>1541</v>
      </c>
      <c r="Y636" s="135" t="s">
        <v>1459</v>
      </c>
      <c r="Z636" s="125"/>
      <c r="AA636" s="125"/>
      <c r="AB636" s="125"/>
      <c r="AC636" s="125"/>
      <c r="AD636" s="125"/>
      <c r="AE636" s="125"/>
      <c r="AF636" s="125"/>
      <c r="AG636" s="125" t="s">
        <v>2131</v>
      </c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  <c r="BA636" s="125"/>
      <c r="BB636" s="125"/>
      <c r="BC636" s="125"/>
      <c r="BD636" s="125"/>
      <c r="BE636" s="125"/>
      <c r="BF636" s="125"/>
      <c r="BG636" s="125"/>
      <c r="BH636" s="125"/>
    </row>
    <row r="637" spans="1:60" outlineLevel="2" x14ac:dyDescent="0.2">
      <c r="A637" s="132"/>
      <c r="B637" s="133"/>
      <c r="C637" s="269" t="s">
        <v>715</v>
      </c>
      <c r="D637" s="270"/>
      <c r="E637" s="270"/>
      <c r="F637" s="270"/>
      <c r="G637" s="270"/>
      <c r="H637" s="135"/>
      <c r="I637" s="135"/>
      <c r="J637" s="135"/>
      <c r="K637" s="135"/>
      <c r="L637" s="135"/>
      <c r="M637" s="135"/>
      <c r="N637" s="134"/>
      <c r="O637" s="134"/>
      <c r="P637" s="134"/>
      <c r="Q637" s="134"/>
      <c r="R637" s="135"/>
      <c r="S637" s="135"/>
      <c r="T637" s="135"/>
      <c r="U637" s="135"/>
      <c r="V637" s="135"/>
      <c r="W637" s="135"/>
      <c r="X637" s="135"/>
      <c r="Y637" s="135"/>
      <c r="Z637" s="125"/>
      <c r="AA637" s="125"/>
      <c r="AB637" s="125"/>
      <c r="AC637" s="125"/>
      <c r="AD637" s="125"/>
      <c r="AE637" s="125"/>
      <c r="AF637" s="125"/>
      <c r="AG637" s="125" t="s">
        <v>1462</v>
      </c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  <c r="BA637" s="125"/>
      <c r="BB637" s="125"/>
      <c r="BC637" s="125"/>
      <c r="BD637" s="125"/>
      <c r="BE637" s="125"/>
      <c r="BF637" s="125"/>
      <c r="BG637" s="125"/>
      <c r="BH637" s="125"/>
    </row>
    <row r="638" spans="1:60" ht="22.5" outlineLevel="3" x14ac:dyDescent="0.2">
      <c r="A638" s="132"/>
      <c r="B638" s="133"/>
      <c r="C638" s="271" t="s">
        <v>716</v>
      </c>
      <c r="D638" s="272"/>
      <c r="E638" s="272"/>
      <c r="F638" s="272"/>
      <c r="G638" s="272"/>
      <c r="H638" s="135"/>
      <c r="I638" s="135"/>
      <c r="J638" s="135"/>
      <c r="K638" s="135"/>
      <c r="L638" s="135"/>
      <c r="M638" s="135"/>
      <c r="N638" s="134"/>
      <c r="O638" s="134"/>
      <c r="P638" s="134"/>
      <c r="Q638" s="134"/>
      <c r="R638" s="135"/>
      <c r="S638" s="135"/>
      <c r="T638" s="135"/>
      <c r="U638" s="135"/>
      <c r="V638" s="135"/>
      <c r="W638" s="135"/>
      <c r="X638" s="135"/>
      <c r="Y638" s="135"/>
      <c r="Z638" s="125"/>
      <c r="AA638" s="125"/>
      <c r="AB638" s="125"/>
      <c r="AC638" s="125"/>
      <c r="AD638" s="125"/>
      <c r="AE638" s="125"/>
      <c r="AF638" s="125"/>
      <c r="AG638" s="125" t="s">
        <v>1462</v>
      </c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  <c r="BA638" s="154" t="str">
        <f>C638</f>
        <v>trvale pružná výplň dynamicky namáhaných dilatačních spár, speciální konstrukce pásů zabraňující úniku cementové vody z betonu do obvodového zdiva</v>
      </c>
      <c r="BB638" s="125"/>
      <c r="BC638" s="125"/>
      <c r="BD638" s="125"/>
      <c r="BE638" s="125"/>
      <c r="BF638" s="125"/>
      <c r="BG638" s="125"/>
      <c r="BH638" s="125"/>
    </row>
    <row r="639" spans="1:60" outlineLevel="3" x14ac:dyDescent="0.2">
      <c r="A639" s="132"/>
      <c r="B639" s="133"/>
      <c r="C639" s="271" t="s">
        <v>717</v>
      </c>
      <c r="D639" s="272"/>
      <c r="E639" s="272"/>
      <c r="F639" s="272"/>
      <c r="G639" s="272"/>
      <c r="H639" s="135"/>
      <c r="I639" s="135"/>
      <c r="J639" s="135"/>
      <c r="K639" s="135"/>
      <c r="L639" s="135"/>
      <c r="M639" s="135"/>
      <c r="N639" s="134"/>
      <c r="O639" s="134"/>
      <c r="P639" s="134"/>
      <c r="Q639" s="134"/>
      <c r="R639" s="135"/>
      <c r="S639" s="135"/>
      <c r="T639" s="135"/>
      <c r="U639" s="135"/>
      <c r="V639" s="135"/>
      <c r="W639" s="135"/>
      <c r="X639" s="135"/>
      <c r="Y639" s="135"/>
      <c r="Z639" s="125"/>
      <c r="AA639" s="125"/>
      <c r="AB639" s="125"/>
      <c r="AC639" s="125"/>
      <c r="AD639" s="125"/>
      <c r="AE639" s="125"/>
      <c r="AF639" s="125"/>
      <c r="AG639" s="125" t="s">
        <v>1462</v>
      </c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  <c r="BA639" s="125"/>
      <c r="BB639" s="125"/>
      <c r="BC639" s="125"/>
      <c r="BD639" s="125"/>
      <c r="BE639" s="125"/>
      <c r="BF639" s="125"/>
      <c r="BG639" s="125"/>
      <c r="BH639" s="125"/>
    </row>
    <row r="640" spans="1:60" outlineLevel="2" x14ac:dyDescent="0.2">
      <c r="A640" s="132"/>
      <c r="B640" s="133"/>
      <c r="C640" s="170" t="s">
        <v>718</v>
      </c>
      <c r="D640" s="168"/>
      <c r="E640" s="169"/>
      <c r="F640" s="135"/>
      <c r="G640" s="135"/>
      <c r="H640" s="135"/>
      <c r="I640" s="135"/>
      <c r="J640" s="135"/>
      <c r="K640" s="135"/>
      <c r="L640" s="135"/>
      <c r="M640" s="135"/>
      <c r="N640" s="134"/>
      <c r="O640" s="134"/>
      <c r="P640" s="134"/>
      <c r="Q640" s="134"/>
      <c r="R640" s="135"/>
      <c r="S640" s="135"/>
      <c r="T640" s="135"/>
      <c r="U640" s="135"/>
      <c r="V640" s="135"/>
      <c r="W640" s="135"/>
      <c r="X640" s="135"/>
      <c r="Y640" s="135"/>
      <c r="Z640" s="125"/>
      <c r="AA640" s="125"/>
      <c r="AB640" s="125"/>
      <c r="AC640" s="125"/>
      <c r="AD640" s="125"/>
      <c r="AE640" s="125"/>
      <c r="AF640" s="125"/>
      <c r="AG640" s="125" t="s">
        <v>1619</v>
      </c>
      <c r="AH640" s="125">
        <v>0</v>
      </c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  <c r="BA640" s="125"/>
      <c r="BB640" s="125"/>
      <c r="BC640" s="125"/>
      <c r="BD640" s="125"/>
      <c r="BE640" s="125"/>
      <c r="BF640" s="125"/>
      <c r="BG640" s="125"/>
      <c r="BH640" s="125"/>
    </row>
    <row r="641" spans="1:60" outlineLevel="3" x14ac:dyDescent="0.2">
      <c r="A641" s="132"/>
      <c r="B641" s="133"/>
      <c r="C641" s="170" t="s">
        <v>719</v>
      </c>
      <c r="D641" s="168"/>
      <c r="E641" s="169">
        <v>24</v>
      </c>
      <c r="F641" s="135"/>
      <c r="G641" s="135"/>
      <c r="H641" s="135"/>
      <c r="I641" s="135"/>
      <c r="J641" s="135"/>
      <c r="K641" s="135"/>
      <c r="L641" s="135"/>
      <c r="M641" s="135"/>
      <c r="N641" s="134"/>
      <c r="O641" s="134"/>
      <c r="P641" s="134"/>
      <c r="Q641" s="134"/>
      <c r="R641" s="135"/>
      <c r="S641" s="135"/>
      <c r="T641" s="135"/>
      <c r="U641" s="135"/>
      <c r="V641" s="135"/>
      <c r="W641" s="135"/>
      <c r="X641" s="135"/>
      <c r="Y641" s="135"/>
      <c r="Z641" s="125"/>
      <c r="AA641" s="125"/>
      <c r="AB641" s="125"/>
      <c r="AC641" s="125"/>
      <c r="AD641" s="125"/>
      <c r="AE641" s="125"/>
      <c r="AF641" s="125"/>
      <c r="AG641" s="125" t="s">
        <v>1619</v>
      </c>
      <c r="AH641" s="125">
        <v>0</v>
      </c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  <c r="BA641" s="125"/>
      <c r="BB641" s="125"/>
      <c r="BC641" s="125"/>
      <c r="BD641" s="125"/>
      <c r="BE641" s="125"/>
      <c r="BF641" s="125"/>
      <c r="BG641" s="125"/>
      <c r="BH641" s="125"/>
    </row>
    <row r="642" spans="1:60" outlineLevel="1" x14ac:dyDescent="0.2">
      <c r="A642" s="147">
        <v>154</v>
      </c>
      <c r="B642" s="148" t="s">
        <v>720</v>
      </c>
      <c r="C642" s="163" t="s">
        <v>721</v>
      </c>
      <c r="D642" s="149" t="s">
        <v>1716</v>
      </c>
      <c r="E642" s="150">
        <v>42</v>
      </c>
      <c r="F642" s="151"/>
      <c r="G642" s="152">
        <f>ROUND(E642*F642,2)</f>
        <v>0</v>
      </c>
      <c r="H642" s="151">
        <v>15.5</v>
      </c>
      <c r="I642" s="152">
        <f>ROUND(E642*H642,2)</f>
        <v>651</v>
      </c>
      <c r="J642" s="151">
        <v>0</v>
      </c>
      <c r="K642" s="152">
        <f>ROUND(E642*J642,2)</f>
        <v>0</v>
      </c>
      <c r="L642" s="152">
        <v>21</v>
      </c>
      <c r="M642" s="152">
        <f>G642*(1+L642/100)</f>
        <v>0</v>
      </c>
      <c r="N642" s="150">
        <v>0</v>
      </c>
      <c r="O642" s="150">
        <f>ROUND(E642*N642,2)</f>
        <v>0</v>
      </c>
      <c r="P642" s="150">
        <v>0</v>
      </c>
      <c r="Q642" s="150">
        <f>ROUND(E642*P642,2)</f>
        <v>0</v>
      </c>
      <c r="R642" s="152" t="s">
        <v>1657</v>
      </c>
      <c r="S642" s="152" t="s">
        <v>1617</v>
      </c>
      <c r="T642" s="153" t="s">
        <v>1617</v>
      </c>
      <c r="U642" s="135">
        <v>0</v>
      </c>
      <c r="V642" s="135">
        <f>ROUND(E642*U642,2)</f>
        <v>0</v>
      </c>
      <c r="W642" s="135"/>
      <c r="X642" s="135" t="s">
        <v>1541</v>
      </c>
      <c r="Y642" s="135" t="s">
        <v>1459</v>
      </c>
      <c r="Z642" s="125"/>
      <c r="AA642" s="125"/>
      <c r="AB642" s="125"/>
      <c r="AC642" s="125"/>
      <c r="AD642" s="125"/>
      <c r="AE642" s="125"/>
      <c r="AF642" s="125"/>
      <c r="AG642" s="125" t="s">
        <v>2131</v>
      </c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  <c r="BA642" s="125"/>
      <c r="BB642" s="125"/>
      <c r="BC642" s="125"/>
      <c r="BD642" s="125"/>
      <c r="BE642" s="125"/>
      <c r="BF642" s="125"/>
      <c r="BG642" s="125"/>
      <c r="BH642" s="125"/>
    </row>
    <row r="643" spans="1:60" outlineLevel="2" x14ac:dyDescent="0.2">
      <c r="A643" s="132"/>
      <c r="B643" s="133"/>
      <c r="C643" s="269" t="s">
        <v>715</v>
      </c>
      <c r="D643" s="270"/>
      <c r="E643" s="270"/>
      <c r="F643" s="270"/>
      <c r="G643" s="270"/>
      <c r="H643" s="135"/>
      <c r="I643" s="135"/>
      <c r="J643" s="135"/>
      <c r="K643" s="135"/>
      <c r="L643" s="135"/>
      <c r="M643" s="135"/>
      <c r="N643" s="134"/>
      <c r="O643" s="134"/>
      <c r="P643" s="134"/>
      <c r="Q643" s="134"/>
      <c r="R643" s="135"/>
      <c r="S643" s="135"/>
      <c r="T643" s="135"/>
      <c r="U643" s="135"/>
      <c r="V643" s="135"/>
      <c r="W643" s="135"/>
      <c r="X643" s="135"/>
      <c r="Y643" s="135"/>
      <c r="Z643" s="125"/>
      <c r="AA643" s="125"/>
      <c r="AB643" s="125"/>
      <c r="AC643" s="125"/>
      <c r="AD643" s="125"/>
      <c r="AE643" s="125"/>
      <c r="AF643" s="125"/>
      <c r="AG643" s="125" t="s">
        <v>1462</v>
      </c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  <c r="BA643" s="125"/>
      <c r="BB643" s="125"/>
      <c r="BC643" s="125"/>
      <c r="BD643" s="125"/>
      <c r="BE643" s="125"/>
      <c r="BF643" s="125"/>
      <c r="BG643" s="125"/>
      <c r="BH643" s="125"/>
    </row>
    <row r="644" spans="1:60" ht="22.5" outlineLevel="3" x14ac:dyDescent="0.2">
      <c r="A644" s="132"/>
      <c r="B644" s="133"/>
      <c r="C644" s="271" t="s">
        <v>716</v>
      </c>
      <c r="D644" s="272"/>
      <c r="E644" s="272"/>
      <c r="F644" s="272"/>
      <c r="G644" s="272"/>
      <c r="H644" s="135"/>
      <c r="I644" s="135"/>
      <c r="J644" s="135"/>
      <c r="K644" s="135"/>
      <c r="L644" s="135"/>
      <c r="M644" s="135"/>
      <c r="N644" s="134"/>
      <c r="O644" s="134"/>
      <c r="P644" s="134"/>
      <c r="Q644" s="134"/>
      <c r="R644" s="135"/>
      <c r="S644" s="135"/>
      <c r="T644" s="135"/>
      <c r="U644" s="135"/>
      <c r="V644" s="135"/>
      <c r="W644" s="135"/>
      <c r="X644" s="135"/>
      <c r="Y644" s="135"/>
      <c r="Z644" s="125"/>
      <c r="AA644" s="125"/>
      <c r="AB644" s="125"/>
      <c r="AC644" s="125"/>
      <c r="AD644" s="125"/>
      <c r="AE644" s="125"/>
      <c r="AF644" s="125"/>
      <c r="AG644" s="125" t="s">
        <v>1462</v>
      </c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  <c r="BA644" s="154" t="str">
        <f>C644</f>
        <v>trvale pružná výplň dynamicky namáhaných dilatačních spár, speciální konstrukce pásů zabraňující úniku cementové vody z betonu do obvodového zdiva</v>
      </c>
      <c r="BB644" s="125"/>
      <c r="BC644" s="125"/>
      <c r="BD644" s="125"/>
      <c r="BE644" s="125"/>
      <c r="BF644" s="125"/>
      <c r="BG644" s="125"/>
      <c r="BH644" s="125"/>
    </row>
    <row r="645" spans="1:60" outlineLevel="3" x14ac:dyDescent="0.2">
      <c r="A645" s="132"/>
      <c r="B645" s="133"/>
      <c r="C645" s="271" t="s">
        <v>717</v>
      </c>
      <c r="D645" s="272"/>
      <c r="E645" s="272"/>
      <c r="F645" s="272"/>
      <c r="G645" s="272"/>
      <c r="H645" s="135"/>
      <c r="I645" s="135"/>
      <c r="J645" s="135"/>
      <c r="K645" s="135"/>
      <c r="L645" s="135"/>
      <c r="M645" s="135"/>
      <c r="N645" s="134"/>
      <c r="O645" s="134"/>
      <c r="P645" s="134"/>
      <c r="Q645" s="134"/>
      <c r="R645" s="135"/>
      <c r="S645" s="135"/>
      <c r="T645" s="135"/>
      <c r="U645" s="135"/>
      <c r="V645" s="135"/>
      <c r="W645" s="135"/>
      <c r="X645" s="135"/>
      <c r="Y645" s="135"/>
      <c r="Z645" s="125"/>
      <c r="AA645" s="125"/>
      <c r="AB645" s="125"/>
      <c r="AC645" s="125"/>
      <c r="AD645" s="125"/>
      <c r="AE645" s="125"/>
      <c r="AF645" s="125"/>
      <c r="AG645" s="125" t="s">
        <v>1462</v>
      </c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  <c r="BA645" s="125"/>
      <c r="BB645" s="125"/>
      <c r="BC645" s="125"/>
      <c r="BD645" s="125"/>
      <c r="BE645" s="125"/>
      <c r="BF645" s="125"/>
      <c r="BG645" s="125"/>
      <c r="BH645" s="125"/>
    </row>
    <row r="646" spans="1:60" outlineLevel="2" x14ac:dyDescent="0.2">
      <c r="A646" s="132"/>
      <c r="B646" s="133"/>
      <c r="C646" s="170" t="s">
        <v>718</v>
      </c>
      <c r="D646" s="168"/>
      <c r="E646" s="169"/>
      <c r="F646" s="135"/>
      <c r="G646" s="135"/>
      <c r="H646" s="135"/>
      <c r="I646" s="135"/>
      <c r="J646" s="135"/>
      <c r="K646" s="135"/>
      <c r="L646" s="135"/>
      <c r="M646" s="135"/>
      <c r="N646" s="134"/>
      <c r="O646" s="134"/>
      <c r="P646" s="134"/>
      <c r="Q646" s="134"/>
      <c r="R646" s="135"/>
      <c r="S646" s="135"/>
      <c r="T646" s="135"/>
      <c r="U646" s="135"/>
      <c r="V646" s="135"/>
      <c r="W646" s="135"/>
      <c r="X646" s="135"/>
      <c r="Y646" s="135"/>
      <c r="Z646" s="125"/>
      <c r="AA646" s="125"/>
      <c r="AB646" s="125"/>
      <c r="AC646" s="125"/>
      <c r="AD646" s="125"/>
      <c r="AE646" s="125"/>
      <c r="AF646" s="125"/>
      <c r="AG646" s="125" t="s">
        <v>1619</v>
      </c>
      <c r="AH646" s="125">
        <v>0</v>
      </c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  <c r="BA646" s="125"/>
      <c r="BB646" s="125"/>
      <c r="BC646" s="125"/>
      <c r="BD646" s="125"/>
      <c r="BE646" s="125"/>
      <c r="BF646" s="125"/>
      <c r="BG646" s="125"/>
      <c r="BH646" s="125"/>
    </row>
    <row r="647" spans="1:60" outlineLevel="3" x14ac:dyDescent="0.2">
      <c r="A647" s="132"/>
      <c r="B647" s="133"/>
      <c r="C647" s="170" t="s">
        <v>722</v>
      </c>
      <c r="D647" s="168"/>
      <c r="E647" s="169">
        <v>42</v>
      </c>
      <c r="F647" s="135"/>
      <c r="G647" s="135"/>
      <c r="H647" s="135"/>
      <c r="I647" s="135"/>
      <c r="J647" s="135"/>
      <c r="K647" s="135"/>
      <c r="L647" s="135"/>
      <c r="M647" s="135"/>
      <c r="N647" s="134"/>
      <c r="O647" s="134"/>
      <c r="P647" s="134"/>
      <c r="Q647" s="134"/>
      <c r="R647" s="135"/>
      <c r="S647" s="135"/>
      <c r="T647" s="135"/>
      <c r="U647" s="135"/>
      <c r="V647" s="135"/>
      <c r="W647" s="135"/>
      <c r="X647" s="135"/>
      <c r="Y647" s="135"/>
      <c r="Z647" s="125"/>
      <c r="AA647" s="125"/>
      <c r="AB647" s="125"/>
      <c r="AC647" s="125"/>
      <c r="AD647" s="125"/>
      <c r="AE647" s="125"/>
      <c r="AF647" s="125"/>
      <c r="AG647" s="125" t="s">
        <v>1619</v>
      </c>
      <c r="AH647" s="125">
        <v>0</v>
      </c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  <c r="BA647" s="125"/>
      <c r="BB647" s="125"/>
      <c r="BC647" s="125"/>
      <c r="BD647" s="125"/>
      <c r="BE647" s="125"/>
      <c r="BF647" s="125"/>
      <c r="BG647" s="125"/>
      <c r="BH647" s="125"/>
    </row>
    <row r="648" spans="1:60" outlineLevel="1" x14ac:dyDescent="0.2">
      <c r="A648" s="147">
        <v>155</v>
      </c>
      <c r="B648" s="148" t="s">
        <v>2210</v>
      </c>
      <c r="C648" s="163" t="s">
        <v>2211</v>
      </c>
      <c r="D648" s="149" t="s">
        <v>1616</v>
      </c>
      <c r="E648" s="150">
        <v>4.4466999999999999</v>
      </c>
      <c r="F648" s="151"/>
      <c r="G648" s="152">
        <f>ROUND(E648*F648,2)</f>
        <v>0</v>
      </c>
      <c r="H648" s="151">
        <v>6590</v>
      </c>
      <c r="I648" s="152">
        <f>ROUND(E648*H648,2)</f>
        <v>29303.75</v>
      </c>
      <c r="J648" s="151">
        <v>0</v>
      </c>
      <c r="K648" s="152">
        <f>ROUND(E648*J648,2)</f>
        <v>0</v>
      </c>
      <c r="L648" s="152">
        <v>21</v>
      </c>
      <c r="M648" s="152">
        <f>G648*(1+L648/100)</f>
        <v>0</v>
      </c>
      <c r="N648" s="150">
        <v>3.7999999999999999E-2</v>
      </c>
      <c r="O648" s="150">
        <f>ROUND(E648*N648,2)</f>
        <v>0.17</v>
      </c>
      <c r="P648" s="150">
        <v>0</v>
      </c>
      <c r="Q648" s="150">
        <f>ROUND(E648*P648,2)</f>
        <v>0</v>
      </c>
      <c r="R648" s="152" t="s">
        <v>1657</v>
      </c>
      <c r="S648" s="152" t="s">
        <v>2212</v>
      </c>
      <c r="T648" s="153" t="s">
        <v>2212</v>
      </c>
      <c r="U648" s="135">
        <v>0</v>
      </c>
      <c r="V648" s="135">
        <f>ROUND(E648*U648,2)</f>
        <v>0</v>
      </c>
      <c r="W648" s="135"/>
      <c r="X648" s="135" t="s">
        <v>1541</v>
      </c>
      <c r="Y648" s="135" t="s">
        <v>1459</v>
      </c>
      <c r="Z648" s="125"/>
      <c r="AA648" s="125"/>
      <c r="AB648" s="125"/>
      <c r="AC648" s="125"/>
      <c r="AD648" s="125"/>
      <c r="AE648" s="125"/>
      <c r="AF648" s="125"/>
      <c r="AG648" s="125" t="s">
        <v>2131</v>
      </c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  <c r="BA648" s="125"/>
      <c r="BB648" s="125"/>
      <c r="BC648" s="125"/>
      <c r="BD648" s="125"/>
      <c r="BE648" s="125"/>
      <c r="BF648" s="125"/>
      <c r="BG648" s="125"/>
      <c r="BH648" s="125"/>
    </row>
    <row r="649" spans="1:60" outlineLevel="2" x14ac:dyDescent="0.2">
      <c r="A649" s="132"/>
      <c r="B649" s="133"/>
      <c r="C649" s="269" t="s">
        <v>1002</v>
      </c>
      <c r="D649" s="270"/>
      <c r="E649" s="270"/>
      <c r="F649" s="270"/>
      <c r="G649" s="270"/>
      <c r="H649" s="135"/>
      <c r="I649" s="135"/>
      <c r="J649" s="135"/>
      <c r="K649" s="135"/>
      <c r="L649" s="135"/>
      <c r="M649" s="135"/>
      <c r="N649" s="134"/>
      <c r="O649" s="134"/>
      <c r="P649" s="134"/>
      <c r="Q649" s="134"/>
      <c r="R649" s="135"/>
      <c r="S649" s="135"/>
      <c r="T649" s="135"/>
      <c r="U649" s="135"/>
      <c r="V649" s="135"/>
      <c r="W649" s="135"/>
      <c r="X649" s="135"/>
      <c r="Y649" s="135"/>
      <c r="Z649" s="125"/>
      <c r="AA649" s="125"/>
      <c r="AB649" s="125"/>
      <c r="AC649" s="125"/>
      <c r="AD649" s="125"/>
      <c r="AE649" s="125"/>
      <c r="AF649" s="125"/>
      <c r="AG649" s="125" t="s">
        <v>1462</v>
      </c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  <c r="BA649" s="125"/>
      <c r="BB649" s="125"/>
      <c r="BC649" s="125"/>
      <c r="BD649" s="125"/>
      <c r="BE649" s="125"/>
      <c r="BF649" s="125"/>
      <c r="BG649" s="125"/>
      <c r="BH649" s="125"/>
    </row>
    <row r="650" spans="1:60" outlineLevel="3" x14ac:dyDescent="0.2">
      <c r="A650" s="132"/>
      <c r="B650" s="133"/>
      <c r="C650" s="271" t="s">
        <v>2213</v>
      </c>
      <c r="D650" s="272"/>
      <c r="E650" s="272"/>
      <c r="F650" s="272"/>
      <c r="G650" s="272"/>
      <c r="H650" s="135"/>
      <c r="I650" s="135"/>
      <c r="J650" s="135"/>
      <c r="K650" s="135"/>
      <c r="L650" s="135"/>
      <c r="M650" s="135"/>
      <c r="N650" s="134"/>
      <c r="O650" s="134"/>
      <c r="P650" s="134"/>
      <c r="Q650" s="134"/>
      <c r="R650" s="135"/>
      <c r="S650" s="135"/>
      <c r="T650" s="135"/>
      <c r="U650" s="135"/>
      <c r="V650" s="135"/>
      <c r="W650" s="135"/>
      <c r="X650" s="135"/>
      <c r="Y650" s="135"/>
      <c r="Z650" s="125"/>
      <c r="AA650" s="125"/>
      <c r="AB650" s="125"/>
      <c r="AC650" s="125"/>
      <c r="AD650" s="125"/>
      <c r="AE650" s="125"/>
      <c r="AF650" s="125"/>
      <c r="AG650" s="125" t="s">
        <v>1462</v>
      </c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  <c r="BA650" s="125"/>
      <c r="BB650" s="125"/>
      <c r="BC650" s="125"/>
      <c r="BD650" s="125"/>
      <c r="BE650" s="125"/>
      <c r="BF650" s="125"/>
      <c r="BG650" s="125"/>
      <c r="BH650" s="125"/>
    </row>
    <row r="651" spans="1:60" outlineLevel="3" x14ac:dyDescent="0.2">
      <c r="A651" s="132"/>
      <c r="B651" s="133"/>
      <c r="C651" s="271" t="s">
        <v>2214</v>
      </c>
      <c r="D651" s="272"/>
      <c r="E651" s="272"/>
      <c r="F651" s="272"/>
      <c r="G651" s="272"/>
      <c r="H651" s="135"/>
      <c r="I651" s="135"/>
      <c r="J651" s="135"/>
      <c r="K651" s="135"/>
      <c r="L651" s="135"/>
      <c r="M651" s="135"/>
      <c r="N651" s="134"/>
      <c r="O651" s="134"/>
      <c r="P651" s="134"/>
      <c r="Q651" s="134"/>
      <c r="R651" s="135"/>
      <c r="S651" s="135"/>
      <c r="T651" s="135"/>
      <c r="U651" s="135"/>
      <c r="V651" s="135"/>
      <c r="W651" s="135"/>
      <c r="X651" s="135"/>
      <c r="Y651" s="135"/>
      <c r="Z651" s="125"/>
      <c r="AA651" s="125"/>
      <c r="AB651" s="125"/>
      <c r="AC651" s="125"/>
      <c r="AD651" s="125"/>
      <c r="AE651" s="125"/>
      <c r="AF651" s="125"/>
      <c r="AG651" s="125" t="s">
        <v>1462</v>
      </c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  <c r="BA651" s="125"/>
      <c r="BB651" s="125"/>
      <c r="BC651" s="125"/>
      <c r="BD651" s="125"/>
      <c r="BE651" s="125"/>
      <c r="BF651" s="125"/>
      <c r="BG651" s="125"/>
      <c r="BH651" s="125"/>
    </row>
    <row r="652" spans="1:60" outlineLevel="3" x14ac:dyDescent="0.2">
      <c r="A652" s="132"/>
      <c r="B652" s="133"/>
      <c r="C652" s="271" t="s">
        <v>2215</v>
      </c>
      <c r="D652" s="272"/>
      <c r="E652" s="272"/>
      <c r="F652" s="272"/>
      <c r="G652" s="272"/>
      <c r="H652" s="135"/>
      <c r="I652" s="135"/>
      <c r="J652" s="135"/>
      <c r="K652" s="135"/>
      <c r="L652" s="135"/>
      <c r="M652" s="135"/>
      <c r="N652" s="134"/>
      <c r="O652" s="134"/>
      <c r="P652" s="134"/>
      <c r="Q652" s="134"/>
      <c r="R652" s="135"/>
      <c r="S652" s="135"/>
      <c r="T652" s="135"/>
      <c r="U652" s="135"/>
      <c r="V652" s="135"/>
      <c r="W652" s="135"/>
      <c r="X652" s="135"/>
      <c r="Y652" s="135"/>
      <c r="Z652" s="125"/>
      <c r="AA652" s="125"/>
      <c r="AB652" s="125"/>
      <c r="AC652" s="125"/>
      <c r="AD652" s="125"/>
      <c r="AE652" s="125"/>
      <c r="AF652" s="125"/>
      <c r="AG652" s="125" t="s">
        <v>1462</v>
      </c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  <c r="BA652" s="125"/>
      <c r="BB652" s="125"/>
      <c r="BC652" s="125"/>
      <c r="BD652" s="125"/>
      <c r="BE652" s="125"/>
      <c r="BF652" s="125"/>
      <c r="BG652" s="125"/>
      <c r="BH652" s="125"/>
    </row>
    <row r="653" spans="1:60" outlineLevel="3" x14ac:dyDescent="0.2">
      <c r="A653" s="132"/>
      <c r="B653" s="133"/>
      <c r="C653" s="271" t="s">
        <v>2216</v>
      </c>
      <c r="D653" s="272"/>
      <c r="E653" s="272"/>
      <c r="F653" s="272"/>
      <c r="G653" s="272"/>
      <c r="H653" s="135"/>
      <c r="I653" s="135"/>
      <c r="J653" s="135"/>
      <c r="K653" s="135"/>
      <c r="L653" s="135"/>
      <c r="M653" s="135"/>
      <c r="N653" s="134"/>
      <c r="O653" s="134"/>
      <c r="P653" s="134"/>
      <c r="Q653" s="134"/>
      <c r="R653" s="135"/>
      <c r="S653" s="135"/>
      <c r="T653" s="135"/>
      <c r="U653" s="135"/>
      <c r="V653" s="135"/>
      <c r="W653" s="135"/>
      <c r="X653" s="135"/>
      <c r="Y653" s="135"/>
      <c r="Z653" s="125"/>
      <c r="AA653" s="125"/>
      <c r="AB653" s="125"/>
      <c r="AC653" s="125"/>
      <c r="AD653" s="125"/>
      <c r="AE653" s="125"/>
      <c r="AF653" s="125"/>
      <c r="AG653" s="125" t="s">
        <v>1462</v>
      </c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  <c r="BA653" s="125"/>
      <c r="BB653" s="125"/>
      <c r="BC653" s="125"/>
      <c r="BD653" s="125"/>
      <c r="BE653" s="125"/>
      <c r="BF653" s="125"/>
      <c r="BG653" s="125"/>
      <c r="BH653" s="125"/>
    </row>
    <row r="654" spans="1:60" outlineLevel="2" x14ac:dyDescent="0.2">
      <c r="A654" s="132"/>
      <c r="B654" s="133"/>
      <c r="C654" s="170" t="s">
        <v>2217</v>
      </c>
      <c r="D654" s="168"/>
      <c r="E654" s="169">
        <v>4.45</v>
      </c>
      <c r="F654" s="135"/>
      <c r="G654" s="135"/>
      <c r="H654" s="135"/>
      <c r="I654" s="135"/>
      <c r="J654" s="135"/>
      <c r="K654" s="135"/>
      <c r="L654" s="135"/>
      <c r="M654" s="135"/>
      <c r="N654" s="134"/>
      <c r="O654" s="134"/>
      <c r="P654" s="134"/>
      <c r="Q654" s="134"/>
      <c r="R654" s="135"/>
      <c r="S654" s="135"/>
      <c r="T654" s="135"/>
      <c r="U654" s="135"/>
      <c r="V654" s="135"/>
      <c r="W654" s="135"/>
      <c r="X654" s="135"/>
      <c r="Y654" s="135"/>
      <c r="Z654" s="125"/>
      <c r="AA654" s="125"/>
      <c r="AB654" s="125"/>
      <c r="AC654" s="125"/>
      <c r="AD654" s="125"/>
      <c r="AE654" s="125"/>
      <c r="AF654" s="125"/>
      <c r="AG654" s="125" t="s">
        <v>1619</v>
      </c>
      <c r="AH654" s="125">
        <v>0</v>
      </c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  <c r="BA654" s="125"/>
      <c r="BB654" s="125"/>
      <c r="BC654" s="125"/>
      <c r="BD654" s="125"/>
      <c r="BE654" s="125"/>
      <c r="BF654" s="125"/>
      <c r="BG654" s="125"/>
      <c r="BH654" s="125"/>
    </row>
    <row r="655" spans="1:60" outlineLevel="1" x14ac:dyDescent="0.2">
      <c r="A655" s="147">
        <v>156</v>
      </c>
      <c r="B655" s="148" t="s">
        <v>2218</v>
      </c>
      <c r="C655" s="163" t="s">
        <v>2219</v>
      </c>
      <c r="D655" s="149" t="s">
        <v>1641</v>
      </c>
      <c r="E655" s="150">
        <v>94.5</v>
      </c>
      <c r="F655" s="151"/>
      <c r="G655" s="152">
        <f>ROUND(E655*F655,2)</f>
        <v>0</v>
      </c>
      <c r="H655" s="151">
        <v>420</v>
      </c>
      <c r="I655" s="152">
        <f>ROUND(E655*H655,2)</f>
        <v>39690</v>
      </c>
      <c r="J655" s="151">
        <v>0</v>
      </c>
      <c r="K655" s="152">
        <f>ROUND(E655*J655,2)</f>
        <v>0</v>
      </c>
      <c r="L655" s="152">
        <v>21</v>
      </c>
      <c r="M655" s="152">
        <f>G655*(1+L655/100)</f>
        <v>0</v>
      </c>
      <c r="N655" s="150">
        <v>2.3999999999999998E-3</v>
      </c>
      <c r="O655" s="150">
        <f>ROUND(E655*N655,2)</f>
        <v>0.23</v>
      </c>
      <c r="P655" s="150">
        <v>0</v>
      </c>
      <c r="Q655" s="150">
        <f>ROUND(E655*P655,2)</f>
        <v>0</v>
      </c>
      <c r="R655" s="152" t="s">
        <v>1657</v>
      </c>
      <c r="S655" s="152" t="s">
        <v>1617</v>
      </c>
      <c r="T655" s="153" t="s">
        <v>1617</v>
      </c>
      <c r="U655" s="135">
        <v>0</v>
      </c>
      <c r="V655" s="135">
        <f>ROUND(E655*U655,2)</f>
        <v>0</v>
      </c>
      <c r="W655" s="135"/>
      <c r="X655" s="135" t="s">
        <v>1541</v>
      </c>
      <c r="Y655" s="135" t="s">
        <v>1459</v>
      </c>
      <c r="Z655" s="125"/>
      <c r="AA655" s="125"/>
      <c r="AB655" s="125"/>
      <c r="AC655" s="125"/>
      <c r="AD655" s="125"/>
      <c r="AE655" s="125"/>
      <c r="AF655" s="125"/>
      <c r="AG655" s="125" t="s">
        <v>2131</v>
      </c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  <c r="BA655" s="125"/>
      <c r="BB655" s="125"/>
      <c r="BC655" s="125"/>
      <c r="BD655" s="125"/>
      <c r="BE655" s="125"/>
      <c r="BF655" s="125"/>
      <c r="BG655" s="125"/>
      <c r="BH655" s="125"/>
    </row>
    <row r="656" spans="1:60" ht="22.5" outlineLevel="2" x14ac:dyDescent="0.2">
      <c r="A656" s="132"/>
      <c r="B656" s="133"/>
      <c r="C656" s="269" t="s">
        <v>2220</v>
      </c>
      <c r="D656" s="270"/>
      <c r="E656" s="270"/>
      <c r="F656" s="270"/>
      <c r="G656" s="270"/>
      <c r="H656" s="135"/>
      <c r="I656" s="135"/>
      <c r="J656" s="135"/>
      <c r="K656" s="135"/>
      <c r="L656" s="135"/>
      <c r="M656" s="135"/>
      <c r="N656" s="134"/>
      <c r="O656" s="134"/>
      <c r="P656" s="134"/>
      <c r="Q656" s="134"/>
      <c r="R656" s="135"/>
      <c r="S656" s="135"/>
      <c r="T656" s="135"/>
      <c r="U656" s="135"/>
      <c r="V656" s="135"/>
      <c r="W656" s="135"/>
      <c r="X656" s="135"/>
      <c r="Y656" s="135"/>
      <c r="Z656" s="125"/>
      <c r="AA656" s="125"/>
      <c r="AB656" s="125"/>
      <c r="AC656" s="125"/>
      <c r="AD656" s="125"/>
      <c r="AE656" s="125"/>
      <c r="AF656" s="125"/>
      <c r="AG656" s="125" t="s">
        <v>1462</v>
      </c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  <c r="BA656" s="154" t="str">
        <f>C656</f>
        <v>Tepelná izolace pro ploché střechy, obrácené střechy, zelené střechy, podlahy, vnější stěny ve styku se zeminou.</v>
      </c>
      <c r="BB656" s="125"/>
      <c r="BC656" s="125"/>
      <c r="BD656" s="125"/>
      <c r="BE656" s="125"/>
      <c r="BF656" s="125"/>
      <c r="BG656" s="125"/>
      <c r="BH656" s="125"/>
    </row>
    <row r="657" spans="1:60" outlineLevel="3" x14ac:dyDescent="0.2">
      <c r="A657" s="132"/>
      <c r="B657" s="133"/>
      <c r="C657" s="271" t="s">
        <v>2221</v>
      </c>
      <c r="D657" s="272"/>
      <c r="E657" s="272"/>
      <c r="F657" s="272"/>
      <c r="G657" s="272"/>
      <c r="H657" s="135"/>
      <c r="I657" s="135"/>
      <c r="J657" s="135"/>
      <c r="K657" s="135"/>
      <c r="L657" s="135"/>
      <c r="M657" s="135"/>
      <c r="N657" s="134"/>
      <c r="O657" s="134"/>
      <c r="P657" s="134"/>
      <c r="Q657" s="134"/>
      <c r="R657" s="135"/>
      <c r="S657" s="135"/>
      <c r="T657" s="135"/>
      <c r="U657" s="135"/>
      <c r="V657" s="135"/>
      <c r="W657" s="135"/>
      <c r="X657" s="135"/>
      <c r="Y657" s="135"/>
      <c r="Z657" s="125"/>
      <c r="AA657" s="125"/>
      <c r="AB657" s="125"/>
      <c r="AC657" s="125"/>
      <c r="AD657" s="125"/>
      <c r="AE657" s="125"/>
      <c r="AF657" s="125"/>
      <c r="AG657" s="125" t="s">
        <v>1462</v>
      </c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  <c r="BA657" s="125"/>
      <c r="BB657" s="125"/>
      <c r="BC657" s="125"/>
      <c r="BD657" s="125"/>
      <c r="BE657" s="125"/>
      <c r="BF657" s="125"/>
      <c r="BG657" s="125"/>
      <c r="BH657" s="125"/>
    </row>
    <row r="658" spans="1:60" outlineLevel="3" x14ac:dyDescent="0.2">
      <c r="A658" s="132"/>
      <c r="B658" s="133"/>
      <c r="C658" s="271" t="s">
        <v>1003</v>
      </c>
      <c r="D658" s="272"/>
      <c r="E658" s="272"/>
      <c r="F658" s="272"/>
      <c r="G658" s="272"/>
      <c r="H658" s="135"/>
      <c r="I658" s="135"/>
      <c r="J658" s="135"/>
      <c r="K658" s="135"/>
      <c r="L658" s="135"/>
      <c r="M658" s="135"/>
      <c r="N658" s="134"/>
      <c r="O658" s="134"/>
      <c r="P658" s="134"/>
      <c r="Q658" s="134"/>
      <c r="R658" s="135"/>
      <c r="S658" s="135"/>
      <c r="T658" s="135"/>
      <c r="U658" s="135"/>
      <c r="V658" s="135"/>
      <c r="W658" s="135"/>
      <c r="X658" s="135"/>
      <c r="Y658" s="135"/>
      <c r="Z658" s="125"/>
      <c r="AA658" s="125"/>
      <c r="AB658" s="125"/>
      <c r="AC658" s="125"/>
      <c r="AD658" s="125"/>
      <c r="AE658" s="125"/>
      <c r="AF658" s="125"/>
      <c r="AG658" s="125" t="s">
        <v>1462</v>
      </c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  <c r="BA658" s="125"/>
      <c r="BB658" s="125"/>
      <c r="BC658" s="125"/>
      <c r="BD658" s="125"/>
      <c r="BE658" s="125"/>
      <c r="BF658" s="125"/>
      <c r="BG658" s="125"/>
      <c r="BH658" s="125"/>
    </row>
    <row r="659" spans="1:60" outlineLevel="3" x14ac:dyDescent="0.2">
      <c r="A659" s="132"/>
      <c r="B659" s="133"/>
      <c r="C659" s="271" t="s">
        <v>2222</v>
      </c>
      <c r="D659" s="272"/>
      <c r="E659" s="272"/>
      <c r="F659" s="272"/>
      <c r="G659" s="272"/>
      <c r="H659" s="135"/>
      <c r="I659" s="135"/>
      <c r="J659" s="135"/>
      <c r="K659" s="135"/>
      <c r="L659" s="135"/>
      <c r="M659" s="135"/>
      <c r="N659" s="134"/>
      <c r="O659" s="134"/>
      <c r="P659" s="134"/>
      <c r="Q659" s="134"/>
      <c r="R659" s="135"/>
      <c r="S659" s="135"/>
      <c r="T659" s="135"/>
      <c r="U659" s="135"/>
      <c r="V659" s="135"/>
      <c r="W659" s="135"/>
      <c r="X659" s="135"/>
      <c r="Y659" s="135"/>
      <c r="Z659" s="125"/>
      <c r="AA659" s="125"/>
      <c r="AB659" s="125"/>
      <c r="AC659" s="125"/>
      <c r="AD659" s="125"/>
      <c r="AE659" s="125"/>
      <c r="AF659" s="125"/>
      <c r="AG659" s="125" t="s">
        <v>1462</v>
      </c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  <c r="BA659" s="125"/>
      <c r="BB659" s="125"/>
      <c r="BC659" s="125"/>
      <c r="BD659" s="125"/>
      <c r="BE659" s="125"/>
      <c r="BF659" s="125"/>
      <c r="BG659" s="125"/>
      <c r="BH659" s="125"/>
    </row>
    <row r="660" spans="1:60" outlineLevel="3" x14ac:dyDescent="0.2">
      <c r="A660" s="132"/>
      <c r="B660" s="133"/>
      <c r="C660" s="271" t="s">
        <v>2223</v>
      </c>
      <c r="D660" s="272"/>
      <c r="E660" s="272"/>
      <c r="F660" s="272"/>
      <c r="G660" s="272"/>
      <c r="H660" s="135"/>
      <c r="I660" s="135"/>
      <c r="J660" s="135"/>
      <c r="K660" s="135"/>
      <c r="L660" s="135"/>
      <c r="M660" s="135"/>
      <c r="N660" s="134"/>
      <c r="O660" s="134"/>
      <c r="P660" s="134"/>
      <c r="Q660" s="134"/>
      <c r="R660" s="135"/>
      <c r="S660" s="135"/>
      <c r="T660" s="135"/>
      <c r="U660" s="135"/>
      <c r="V660" s="135"/>
      <c r="W660" s="135"/>
      <c r="X660" s="135"/>
      <c r="Y660" s="135"/>
      <c r="Z660" s="125"/>
      <c r="AA660" s="125"/>
      <c r="AB660" s="125"/>
      <c r="AC660" s="125"/>
      <c r="AD660" s="125"/>
      <c r="AE660" s="125"/>
      <c r="AF660" s="125"/>
      <c r="AG660" s="125" t="s">
        <v>1462</v>
      </c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</row>
    <row r="661" spans="1:60" ht="22.5" outlineLevel="2" x14ac:dyDescent="0.2">
      <c r="A661" s="132"/>
      <c r="B661" s="133"/>
      <c r="C661" s="170" t="s">
        <v>2224</v>
      </c>
      <c r="D661" s="168"/>
      <c r="E661" s="169">
        <v>61.78</v>
      </c>
      <c r="F661" s="135"/>
      <c r="G661" s="135"/>
      <c r="H661" s="135"/>
      <c r="I661" s="135"/>
      <c r="J661" s="135"/>
      <c r="K661" s="135"/>
      <c r="L661" s="135"/>
      <c r="M661" s="135"/>
      <c r="N661" s="134"/>
      <c r="O661" s="134"/>
      <c r="P661" s="134"/>
      <c r="Q661" s="134"/>
      <c r="R661" s="135"/>
      <c r="S661" s="135"/>
      <c r="T661" s="135"/>
      <c r="U661" s="135"/>
      <c r="V661" s="135"/>
      <c r="W661" s="135"/>
      <c r="X661" s="135"/>
      <c r="Y661" s="135"/>
      <c r="Z661" s="125"/>
      <c r="AA661" s="125"/>
      <c r="AB661" s="125"/>
      <c r="AC661" s="125"/>
      <c r="AD661" s="125"/>
      <c r="AE661" s="125"/>
      <c r="AF661" s="125"/>
      <c r="AG661" s="125" t="s">
        <v>1619</v>
      </c>
      <c r="AH661" s="125">
        <v>0</v>
      </c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  <c r="BA661" s="125"/>
      <c r="BB661" s="125"/>
      <c r="BC661" s="125"/>
      <c r="BD661" s="125"/>
      <c r="BE661" s="125"/>
      <c r="BF661" s="125"/>
      <c r="BG661" s="125"/>
      <c r="BH661" s="125"/>
    </row>
    <row r="662" spans="1:60" outlineLevel="3" x14ac:dyDescent="0.2">
      <c r="A662" s="132"/>
      <c r="B662" s="133"/>
      <c r="C662" s="170" t="s">
        <v>2225</v>
      </c>
      <c r="D662" s="168"/>
      <c r="E662" s="169">
        <v>0.47</v>
      </c>
      <c r="F662" s="135"/>
      <c r="G662" s="135"/>
      <c r="H662" s="135"/>
      <c r="I662" s="135"/>
      <c r="J662" s="135"/>
      <c r="K662" s="135"/>
      <c r="L662" s="135"/>
      <c r="M662" s="135"/>
      <c r="N662" s="134"/>
      <c r="O662" s="134"/>
      <c r="P662" s="134"/>
      <c r="Q662" s="134"/>
      <c r="R662" s="135"/>
      <c r="S662" s="135"/>
      <c r="T662" s="135"/>
      <c r="U662" s="135"/>
      <c r="V662" s="135"/>
      <c r="W662" s="135"/>
      <c r="X662" s="135"/>
      <c r="Y662" s="135"/>
      <c r="Z662" s="125"/>
      <c r="AA662" s="125"/>
      <c r="AB662" s="125"/>
      <c r="AC662" s="125"/>
      <c r="AD662" s="125"/>
      <c r="AE662" s="125"/>
      <c r="AF662" s="125"/>
      <c r="AG662" s="125" t="s">
        <v>1619</v>
      </c>
      <c r="AH662" s="125">
        <v>0</v>
      </c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</row>
    <row r="663" spans="1:60" outlineLevel="3" x14ac:dyDescent="0.2">
      <c r="A663" s="132"/>
      <c r="B663" s="133"/>
      <c r="C663" s="170" t="s">
        <v>2226</v>
      </c>
      <c r="D663" s="168"/>
      <c r="E663" s="169"/>
      <c r="F663" s="135"/>
      <c r="G663" s="135"/>
      <c r="H663" s="135"/>
      <c r="I663" s="135"/>
      <c r="J663" s="135"/>
      <c r="K663" s="135"/>
      <c r="L663" s="135"/>
      <c r="M663" s="135"/>
      <c r="N663" s="134"/>
      <c r="O663" s="134"/>
      <c r="P663" s="134"/>
      <c r="Q663" s="134"/>
      <c r="R663" s="135"/>
      <c r="S663" s="135"/>
      <c r="T663" s="135"/>
      <c r="U663" s="135"/>
      <c r="V663" s="135"/>
      <c r="W663" s="135"/>
      <c r="X663" s="135"/>
      <c r="Y663" s="135"/>
      <c r="Z663" s="125"/>
      <c r="AA663" s="125"/>
      <c r="AB663" s="125"/>
      <c r="AC663" s="125"/>
      <c r="AD663" s="125"/>
      <c r="AE663" s="125"/>
      <c r="AF663" s="125"/>
      <c r="AG663" s="125" t="s">
        <v>1619</v>
      </c>
      <c r="AH663" s="125">
        <v>0</v>
      </c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</row>
    <row r="664" spans="1:60" outlineLevel="3" x14ac:dyDescent="0.2">
      <c r="A664" s="132"/>
      <c r="B664" s="133"/>
      <c r="C664" s="170" t="s">
        <v>2227</v>
      </c>
      <c r="D664" s="168"/>
      <c r="E664" s="169">
        <v>32.020000000000003</v>
      </c>
      <c r="F664" s="135"/>
      <c r="G664" s="135"/>
      <c r="H664" s="135"/>
      <c r="I664" s="135"/>
      <c r="J664" s="135"/>
      <c r="K664" s="135"/>
      <c r="L664" s="135"/>
      <c r="M664" s="135"/>
      <c r="N664" s="134"/>
      <c r="O664" s="134"/>
      <c r="P664" s="134"/>
      <c r="Q664" s="134"/>
      <c r="R664" s="135"/>
      <c r="S664" s="135"/>
      <c r="T664" s="135"/>
      <c r="U664" s="135"/>
      <c r="V664" s="135"/>
      <c r="W664" s="135"/>
      <c r="X664" s="135"/>
      <c r="Y664" s="135"/>
      <c r="Z664" s="125"/>
      <c r="AA664" s="125"/>
      <c r="AB664" s="125"/>
      <c r="AC664" s="125"/>
      <c r="AD664" s="125"/>
      <c r="AE664" s="125"/>
      <c r="AF664" s="125"/>
      <c r="AG664" s="125" t="s">
        <v>1619</v>
      </c>
      <c r="AH664" s="125">
        <v>0</v>
      </c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</row>
    <row r="665" spans="1:60" outlineLevel="3" x14ac:dyDescent="0.2">
      <c r="A665" s="132"/>
      <c r="B665" s="133"/>
      <c r="C665" s="170" t="s">
        <v>2228</v>
      </c>
      <c r="D665" s="168"/>
      <c r="E665" s="169">
        <v>0.23</v>
      </c>
      <c r="F665" s="135"/>
      <c r="G665" s="135"/>
      <c r="H665" s="135"/>
      <c r="I665" s="135"/>
      <c r="J665" s="135"/>
      <c r="K665" s="135"/>
      <c r="L665" s="135"/>
      <c r="M665" s="135"/>
      <c r="N665" s="134"/>
      <c r="O665" s="134"/>
      <c r="P665" s="134"/>
      <c r="Q665" s="134"/>
      <c r="R665" s="135"/>
      <c r="S665" s="135"/>
      <c r="T665" s="135"/>
      <c r="U665" s="135"/>
      <c r="V665" s="135"/>
      <c r="W665" s="135"/>
      <c r="X665" s="135"/>
      <c r="Y665" s="135"/>
      <c r="Z665" s="125"/>
      <c r="AA665" s="125"/>
      <c r="AB665" s="125"/>
      <c r="AC665" s="125"/>
      <c r="AD665" s="125"/>
      <c r="AE665" s="125"/>
      <c r="AF665" s="125"/>
      <c r="AG665" s="125" t="s">
        <v>1619</v>
      </c>
      <c r="AH665" s="125">
        <v>0</v>
      </c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  <c r="BA665" s="125"/>
      <c r="BB665" s="125"/>
      <c r="BC665" s="125"/>
      <c r="BD665" s="125"/>
      <c r="BE665" s="125"/>
      <c r="BF665" s="125"/>
      <c r="BG665" s="125"/>
      <c r="BH665" s="125"/>
    </row>
    <row r="666" spans="1:60" outlineLevel="1" x14ac:dyDescent="0.2">
      <c r="A666" s="147">
        <v>157</v>
      </c>
      <c r="B666" s="148" t="s">
        <v>2229</v>
      </c>
      <c r="C666" s="163" t="s">
        <v>2230</v>
      </c>
      <c r="D666" s="149" t="s">
        <v>1641</v>
      </c>
      <c r="E666" s="150">
        <v>4.8</v>
      </c>
      <c r="F666" s="151"/>
      <c r="G666" s="152">
        <f>ROUND(E666*F666,2)</f>
        <v>0</v>
      </c>
      <c r="H666" s="151">
        <v>1149</v>
      </c>
      <c r="I666" s="152">
        <f>ROUND(E666*H666,2)</f>
        <v>5515.2</v>
      </c>
      <c r="J666" s="151">
        <v>0</v>
      </c>
      <c r="K666" s="152">
        <f>ROUND(E666*J666,2)</f>
        <v>0</v>
      </c>
      <c r="L666" s="152">
        <v>21</v>
      </c>
      <c r="M666" s="152">
        <f>G666*(1+L666/100)</f>
        <v>0</v>
      </c>
      <c r="N666" s="150">
        <v>2.8E-3</v>
      </c>
      <c r="O666" s="150">
        <f>ROUND(E666*N666,2)</f>
        <v>0.01</v>
      </c>
      <c r="P666" s="150">
        <v>0</v>
      </c>
      <c r="Q666" s="150">
        <f>ROUND(E666*P666,2)</f>
        <v>0</v>
      </c>
      <c r="R666" s="152" t="s">
        <v>1657</v>
      </c>
      <c r="S666" s="152" t="s">
        <v>1617</v>
      </c>
      <c r="T666" s="153" t="s">
        <v>1617</v>
      </c>
      <c r="U666" s="135">
        <v>0</v>
      </c>
      <c r="V666" s="135">
        <f>ROUND(E666*U666,2)</f>
        <v>0</v>
      </c>
      <c r="W666" s="135"/>
      <c r="X666" s="135" t="s">
        <v>1541</v>
      </c>
      <c r="Y666" s="135" t="s">
        <v>1459</v>
      </c>
      <c r="Z666" s="125"/>
      <c r="AA666" s="125"/>
      <c r="AB666" s="125"/>
      <c r="AC666" s="125"/>
      <c r="AD666" s="125"/>
      <c r="AE666" s="125"/>
      <c r="AF666" s="125"/>
      <c r="AG666" s="125" t="s">
        <v>2131</v>
      </c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5"/>
      <c r="BH666" s="125"/>
    </row>
    <row r="667" spans="1:60" ht="22.5" outlineLevel="2" x14ac:dyDescent="0.2">
      <c r="A667" s="132"/>
      <c r="B667" s="133"/>
      <c r="C667" s="269" t="s">
        <v>2231</v>
      </c>
      <c r="D667" s="270"/>
      <c r="E667" s="270"/>
      <c r="F667" s="270"/>
      <c r="G667" s="270"/>
      <c r="H667" s="135"/>
      <c r="I667" s="135"/>
      <c r="J667" s="135"/>
      <c r="K667" s="135"/>
      <c r="L667" s="135"/>
      <c r="M667" s="135"/>
      <c r="N667" s="134"/>
      <c r="O667" s="134"/>
      <c r="P667" s="134"/>
      <c r="Q667" s="134"/>
      <c r="R667" s="135"/>
      <c r="S667" s="135"/>
      <c r="T667" s="135"/>
      <c r="U667" s="135"/>
      <c r="V667" s="135"/>
      <c r="W667" s="135"/>
      <c r="X667" s="135"/>
      <c r="Y667" s="135"/>
      <c r="Z667" s="125"/>
      <c r="AA667" s="125"/>
      <c r="AB667" s="125"/>
      <c r="AC667" s="125"/>
      <c r="AD667" s="125"/>
      <c r="AE667" s="125"/>
      <c r="AF667" s="125"/>
      <c r="AG667" s="125" t="s">
        <v>1462</v>
      </c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  <c r="BA667" s="154" t="str">
        <f>C667</f>
        <v>Venkovní fasádní deska - tepelně izolační deska z tuhé pěny. Jádro desek tvoří tuhá fenolická pěna s uzavřenou buněčnou strukturou.</v>
      </c>
      <c r="BB667" s="125"/>
      <c r="BC667" s="125"/>
      <c r="BD667" s="125"/>
      <c r="BE667" s="125"/>
      <c r="BF667" s="125"/>
      <c r="BG667" s="125"/>
      <c r="BH667" s="125"/>
    </row>
    <row r="668" spans="1:60" outlineLevel="2" x14ac:dyDescent="0.2">
      <c r="A668" s="132"/>
      <c r="B668" s="133"/>
      <c r="C668" s="170" t="s">
        <v>690</v>
      </c>
      <c r="D668" s="168"/>
      <c r="E668" s="169"/>
      <c r="F668" s="135"/>
      <c r="G668" s="135"/>
      <c r="H668" s="135"/>
      <c r="I668" s="135"/>
      <c r="J668" s="135"/>
      <c r="K668" s="135"/>
      <c r="L668" s="135"/>
      <c r="M668" s="135"/>
      <c r="N668" s="134"/>
      <c r="O668" s="134"/>
      <c r="P668" s="134"/>
      <c r="Q668" s="134"/>
      <c r="R668" s="135"/>
      <c r="S668" s="135"/>
      <c r="T668" s="135"/>
      <c r="U668" s="135"/>
      <c r="V668" s="135"/>
      <c r="W668" s="135"/>
      <c r="X668" s="135"/>
      <c r="Y668" s="135"/>
      <c r="Z668" s="125"/>
      <c r="AA668" s="125"/>
      <c r="AB668" s="125"/>
      <c r="AC668" s="125"/>
      <c r="AD668" s="125"/>
      <c r="AE668" s="125"/>
      <c r="AF668" s="125"/>
      <c r="AG668" s="125" t="s">
        <v>1619</v>
      </c>
      <c r="AH668" s="125">
        <v>0</v>
      </c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</row>
    <row r="669" spans="1:60" outlineLevel="3" x14ac:dyDescent="0.2">
      <c r="A669" s="132"/>
      <c r="B669" s="133"/>
      <c r="C669" s="170" t="s">
        <v>2232</v>
      </c>
      <c r="D669" s="168"/>
      <c r="E669" s="169">
        <v>4.4800000000000004</v>
      </c>
      <c r="F669" s="135"/>
      <c r="G669" s="135"/>
      <c r="H669" s="135"/>
      <c r="I669" s="135"/>
      <c r="J669" s="135"/>
      <c r="K669" s="135"/>
      <c r="L669" s="135"/>
      <c r="M669" s="135"/>
      <c r="N669" s="134"/>
      <c r="O669" s="134"/>
      <c r="P669" s="134"/>
      <c r="Q669" s="134"/>
      <c r="R669" s="135"/>
      <c r="S669" s="135"/>
      <c r="T669" s="135"/>
      <c r="U669" s="135"/>
      <c r="V669" s="135"/>
      <c r="W669" s="135"/>
      <c r="X669" s="135"/>
      <c r="Y669" s="135"/>
      <c r="Z669" s="125"/>
      <c r="AA669" s="125"/>
      <c r="AB669" s="125"/>
      <c r="AC669" s="125"/>
      <c r="AD669" s="125"/>
      <c r="AE669" s="125"/>
      <c r="AF669" s="125"/>
      <c r="AG669" s="125" t="s">
        <v>1619</v>
      </c>
      <c r="AH669" s="125">
        <v>0</v>
      </c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</row>
    <row r="670" spans="1:60" outlineLevel="3" x14ac:dyDescent="0.2">
      <c r="A670" s="132"/>
      <c r="B670" s="133"/>
      <c r="C670" s="170" t="s">
        <v>2233</v>
      </c>
      <c r="D670" s="168"/>
      <c r="E670" s="169">
        <v>0.32</v>
      </c>
      <c r="F670" s="135"/>
      <c r="G670" s="135"/>
      <c r="H670" s="135"/>
      <c r="I670" s="135"/>
      <c r="J670" s="135"/>
      <c r="K670" s="135"/>
      <c r="L670" s="135"/>
      <c r="M670" s="135"/>
      <c r="N670" s="134"/>
      <c r="O670" s="134"/>
      <c r="P670" s="134"/>
      <c r="Q670" s="134"/>
      <c r="R670" s="135"/>
      <c r="S670" s="135"/>
      <c r="T670" s="135"/>
      <c r="U670" s="135"/>
      <c r="V670" s="135"/>
      <c r="W670" s="135"/>
      <c r="X670" s="135"/>
      <c r="Y670" s="135"/>
      <c r="Z670" s="125"/>
      <c r="AA670" s="125"/>
      <c r="AB670" s="125"/>
      <c r="AC670" s="125"/>
      <c r="AD670" s="125"/>
      <c r="AE670" s="125"/>
      <c r="AF670" s="125"/>
      <c r="AG670" s="125" t="s">
        <v>1619</v>
      </c>
      <c r="AH670" s="125">
        <v>0</v>
      </c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5"/>
      <c r="BH670" s="125"/>
    </row>
    <row r="671" spans="1:60" outlineLevel="1" x14ac:dyDescent="0.2">
      <c r="A671" s="147">
        <v>158</v>
      </c>
      <c r="B671" s="148" t="s">
        <v>2234</v>
      </c>
      <c r="C671" s="163" t="s">
        <v>2235</v>
      </c>
      <c r="D671" s="149" t="s">
        <v>1616</v>
      </c>
      <c r="E671" s="150">
        <v>6.4050000000000002</v>
      </c>
      <c r="F671" s="151"/>
      <c r="G671" s="152">
        <f>ROUND(E671*F671,2)</f>
        <v>0</v>
      </c>
      <c r="H671" s="151">
        <v>5775</v>
      </c>
      <c r="I671" s="152">
        <f>ROUND(E671*H671,2)</f>
        <v>36988.879999999997</v>
      </c>
      <c r="J671" s="151">
        <v>0</v>
      </c>
      <c r="K671" s="152">
        <f>ROUND(E671*J671,2)</f>
        <v>0</v>
      </c>
      <c r="L671" s="152">
        <v>21</v>
      </c>
      <c r="M671" s="152">
        <f>G671*(1+L671/100)</f>
        <v>0</v>
      </c>
      <c r="N671" s="150">
        <v>2.5000000000000001E-2</v>
      </c>
      <c r="O671" s="150">
        <f>ROUND(E671*N671,2)</f>
        <v>0.16</v>
      </c>
      <c r="P671" s="150">
        <v>0</v>
      </c>
      <c r="Q671" s="150">
        <f>ROUND(E671*P671,2)</f>
        <v>0</v>
      </c>
      <c r="R671" s="152" t="s">
        <v>1657</v>
      </c>
      <c r="S671" s="152" t="s">
        <v>1617</v>
      </c>
      <c r="T671" s="153" t="s">
        <v>1617</v>
      </c>
      <c r="U671" s="135">
        <v>0</v>
      </c>
      <c r="V671" s="135">
        <f>ROUND(E671*U671,2)</f>
        <v>0</v>
      </c>
      <c r="W671" s="135"/>
      <c r="X671" s="135" t="s">
        <v>1541</v>
      </c>
      <c r="Y671" s="135" t="s">
        <v>1459</v>
      </c>
      <c r="Z671" s="125"/>
      <c r="AA671" s="125"/>
      <c r="AB671" s="125"/>
      <c r="AC671" s="125"/>
      <c r="AD671" s="125"/>
      <c r="AE671" s="125"/>
      <c r="AF671" s="125"/>
      <c r="AG671" s="125" t="s">
        <v>2131</v>
      </c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</row>
    <row r="672" spans="1:60" outlineLevel="2" x14ac:dyDescent="0.2">
      <c r="A672" s="132"/>
      <c r="B672" s="133"/>
      <c r="C672" s="170" t="s">
        <v>2236</v>
      </c>
      <c r="D672" s="168"/>
      <c r="E672" s="169">
        <v>6.41</v>
      </c>
      <c r="F672" s="135"/>
      <c r="G672" s="135"/>
      <c r="H672" s="135"/>
      <c r="I672" s="135"/>
      <c r="J672" s="135"/>
      <c r="K672" s="135"/>
      <c r="L672" s="135"/>
      <c r="M672" s="135"/>
      <c r="N672" s="134"/>
      <c r="O672" s="134"/>
      <c r="P672" s="134"/>
      <c r="Q672" s="134"/>
      <c r="R672" s="135"/>
      <c r="S672" s="135"/>
      <c r="T672" s="135"/>
      <c r="U672" s="135"/>
      <c r="V672" s="135"/>
      <c r="W672" s="135"/>
      <c r="X672" s="135"/>
      <c r="Y672" s="135"/>
      <c r="Z672" s="125"/>
      <c r="AA672" s="125"/>
      <c r="AB672" s="125"/>
      <c r="AC672" s="125"/>
      <c r="AD672" s="125"/>
      <c r="AE672" s="125"/>
      <c r="AF672" s="125"/>
      <c r="AG672" s="125" t="s">
        <v>1619</v>
      </c>
      <c r="AH672" s="125">
        <v>0</v>
      </c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  <c r="BA672" s="125"/>
      <c r="BB672" s="125"/>
      <c r="BC672" s="125"/>
      <c r="BD672" s="125"/>
      <c r="BE672" s="125"/>
      <c r="BF672" s="125"/>
      <c r="BG672" s="125"/>
      <c r="BH672" s="125"/>
    </row>
    <row r="673" spans="1:60" outlineLevel="1" x14ac:dyDescent="0.2">
      <c r="A673" s="147">
        <v>159</v>
      </c>
      <c r="B673" s="148" t="s">
        <v>2237</v>
      </c>
      <c r="C673" s="163" t="s">
        <v>2238</v>
      </c>
      <c r="D673" s="149" t="s">
        <v>1616</v>
      </c>
      <c r="E673" s="150">
        <v>2.5619999999999998</v>
      </c>
      <c r="F673" s="151"/>
      <c r="G673" s="152">
        <f>ROUND(E673*F673,2)</f>
        <v>0</v>
      </c>
      <c r="H673" s="151">
        <v>4935</v>
      </c>
      <c r="I673" s="152">
        <f>ROUND(E673*H673,2)</f>
        <v>12643.47</v>
      </c>
      <c r="J673" s="151">
        <v>0</v>
      </c>
      <c r="K673" s="152">
        <f>ROUND(E673*J673,2)</f>
        <v>0</v>
      </c>
      <c r="L673" s="152">
        <v>21</v>
      </c>
      <c r="M673" s="152">
        <f>G673*(1+L673/100)</f>
        <v>0</v>
      </c>
      <c r="N673" s="150">
        <v>2.5000000000000001E-2</v>
      </c>
      <c r="O673" s="150">
        <f>ROUND(E673*N673,2)</f>
        <v>0.06</v>
      </c>
      <c r="P673" s="150">
        <v>0</v>
      </c>
      <c r="Q673" s="150">
        <f>ROUND(E673*P673,2)</f>
        <v>0</v>
      </c>
      <c r="R673" s="152" t="s">
        <v>1657</v>
      </c>
      <c r="S673" s="152" t="s">
        <v>1617</v>
      </c>
      <c r="T673" s="153" t="s">
        <v>1617</v>
      </c>
      <c r="U673" s="135">
        <v>0</v>
      </c>
      <c r="V673" s="135">
        <f>ROUND(E673*U673,2)</f>
        <v>0</v>
      </c>
      <c r="W673" s="135"/>
      <c r="X673" s="135" t="s">
        <v>1541</v>
      </c>
      <c r="Y673" s="135" t="s">
        <v>1459</v>
      </c>
      <c r="Z673" s="125"/>
      <c r="AA673" s="125"/>
      <c r="AB673" s="125"/>
      <c r="AC673" s="125"/>
      <c r="AD673" s="125"/>
      <c r="AE673" s="125"/>
      <c r="AF673" s="125"/>
      <c r="AG673" s="125" t="s">
        <v>2131</v>
      </c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</row>
    <row r="674" spans="1:60" outlineLevel="2" x14ac:dyDescent="0.2">
      <c r="A674" s="132"/>
      <c r="B674" s="133"/>
      <c r="C674" s="170" t="s">
        <v>2239</v>
      </c>
      <c r="D674" s="168"/>
      <c r="E674" s="169">
        <v>2.56</v>
      </c>
      <c r="F674" s="135"/>
      <c r="G674" s="135"/>
      <c r="H674" s="135"/>
      <c r="I674" s="135"/>
      <c r="J674" s="135"/>
      <c r="K674" s="135"/>
      <c r="L674" s="135"/>
      <c r="M674" s="135"/>
      <c r="N674" s="134"/>
      <c r="O674" s="134"/>
      <c r="P674" s="134"/>
      <c r="Q674" s="134"/>
      <c r="R674" s="135"/>
      <c r="S674" s="135"/>
      <c r="T674" s="135"/>
      <c r="U674" s="135"/>
      <c r="V674" s="135"/>
      <c r="W674" s="135"/>
      <c r="X674" s="135"/>
      <c r="Y674" s="135"/>
      <c r="Z674" s="125"/>
      <c r="AA674" s="125"/>
      <c r="AB674" s="125"/>
      <c r="AC674" s="125"/>
      <c r="AD674" s="125"/>
      <c r="AE674" s="125"/>
      <c r="AF674" s="125"/>
      <c r="AG674" s="125" t="s">
        <v>1619</v>
      </c>
      <c r="AH674" s="125">
        <v>0</v>
      </c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</row>
    <row r="675" spans="1:60" outlineLevel="1" x14ac:dyDescent="0.2">
      <c r="A675" s="147">
        <v>160</v>
      </c>
      <c r="B675" s="148" t="s">
        <v>2240</v>
      </c>
      <c r="C675" s="163" t="s">
        <v>2241</v>
      </c>
      <c r="D675" s="149" t="s">
        <v>1641</v>
      </c>
      <c r="E675" s="150">
        <v>26.25</v>
      </c>
      <c r="F675" s="151"/>
      <c r="G675" s="152">
        <f>ROUND(E675*F675,2)</f>
        <v>0</v>
      </c>
      <c r="H675" s="151">
        <v>420</v>
      </c>
      <c r="I675" s="152">
        <f>ROUND(E675*H675,2)</f>
        <v>11025</v>
      </c>
      <c r="J675" s="151">
        <v>0</v>
      </c>
      <c r="K675" s="152">
        <f>ROUND(E675*J675,2)</f>
        <v>0</v>
      </c>
      <c r="L675" s="152">
        <v>21</v>
      </c>
      <c r="M675" s="152">
        <f>G675*(1+L675/100)</f>
        <v>0</v>
      </c>
      <c r="N675" s="150">
        <v>2.64E-3</v>
      </c>
      <c r="O675" s="150">
        <f>ROUND(E675*N675,2)</f>
        <v>7.0000000000000007E-2</v>
      </c>
      <c r="P675" s="150">
        <v>0</v>
      </c>
      <c r="Q675" s="150">
        <f>ROUND(E675*P675,2)</f>
        <v>0</v>
      </c>
      <c r="R675" s="152" t="s">
        <v>1657</v>
      </c>
      <c r="S675" s="152" t="s">
        <v>1617</v>
      </c>
      <c r="T675" s="153" t="s">
        <v>1617</v>
      </c>
      <c r="U675" s="135">
        <v>0</v>
      </c>
      <c r="V675" s="135">
        <f>ROUND(E675*U675,2)</f>
        <v>0</v>
      </c>
      <c r="W675" s="135"/>
      <c r="X675" s="135" t="s">
        <v>1541</v>
      </c>
      <c r="Y675" s="135" t="s">
        <v>1459</v>
      </c>
      <c r="Z675" s="125"/>
      <c r="AA675" s="125"/>
      <c r="AB675" s="125"/>
      <c r="AC675" s="125"/>
      <c r="AD675" s="125"/>
      <c r="AE675" s="125"/>
      <c r="AF675" s="125"/>
      <c r="AG675" s="125" t="s">
        <v>2131</v>
      </c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</row>
    <row r="676" spans="1:60" outlineLevel="2" x14ac:dyDescent="0.2">
      <c r="A676" s="132"/>
      <c r="B676" s="133"/>
      <c r="C676" s="170" t="s">
        <v>2200</v>
      </c>
      <c r="D676" s="168"/>
      <c r="E676" s="169"/>
      <c r="F676" s="135"/>
      <c r="G676" s="135"/>
      <c r="H676" s="135"/>
      <c r="I676" s="135"/>
      <c r="J676" s="135"/>
      <c r="K676" s="135"/>
      <c r="L676" s="135"/>
      <c r="M676" s="135"/>
      <c r="N676" s="134"/>
      <c r="O676" s="134"/>
      <c r="P676" s="134"/>
      <c r="Q676" s="134"/>
      <c r="R676" s="135"/>
      <c r="S676" s="135"/>
      <c r="T676" s="135"/>
      <c r="U676" s="135"/>
      <c r="V676" s="135"/>
      <c r="W676" s="135"/>
      <c r="X676" s="135"/>
      <c r="Y676" s="135"/>
      <c r="Z676" s="125"/>
      <c r="AA676" s="125"/>
      <c r="AB676" s="125"/>
      <c r="AC676" s="125"/>
      <c r="AD676" s="125"/>
      <c r="AE676" s="125"/>
      <c r="AF676" s="125"/>
      <c r="AG676" s="125" t="s">
        <v>1619</v>
      </c>
      <c r="AH676" s="125">
        <v>0</v>
      </c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</row>
    <row r="677" spans="1:60" outlineLevel="3" x14ac:dyDescent="0.2">
      <c r="A677" s="132"/>
      <c r="B677" s="133"/>
      <c r="C677" s="170" t="s">
        <v>2201</v>
      </c>
      <c r="D677" s="168"/>
      <c r="E677" s="169"/>
      <c r="F677" s="135"/>
      <c r="G677" s="135"/>
      <c r="H677" s="135"/>
      <c r="I677" s="135"/>
      <c r="J677" s="135"/>
      <c r="K677" s="135"/>
      <c r="L677" s="135"/>
      <c r="M677" s="135"/>
      <c r="N677" s="134"/>
      <c r="O677" s="134"/>
      <c r="P677" s="134"/>
      <c r="Q677" s="134"/>
      <c r="R677" s="135"/>
      <c r="S677" s="135"/>
      <c r="T677" s="135"/>
      <c r="U677" s="135"/>
      <c r="V677" s="135"/>
      <c r="W677" s="135"/>
      <c r="X677" s="135"/>
      <c r="Y677" s="135"/>
      <c r="Z677" s="125"/>
      <c r="AA677" s="125"/>
      <c r="AB677" s="125"/>
      <c r="AC677" s="125"/>
      <c r="AD677" s="125"/>
      <c r="AE677" s="125"/>
      <c r="AF677" s="125"/>
      <c r="AG677" s="125" t="s">
        <v>1619</v>
      </c>
      <c r="AH677" s="125">
        <v>0</v>
      </c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</row>
    <row r="678" spans="1:60" outlineLevel="3" x14ac:dyDescent="0.2">
      <c r="A678" s="132"/>
      <c r="B678" s="133"/>
      <c r="C678" s="170" t="s">
        <v>2242</v>
      </c>
      <c r="D678" s="168"/>
      <c r="E678" s="169">
        <v>0.33</v>
      </c>
      <c r="F678" s="135"/>
      <c r="G678" s="135"/>
      <c r="H678" s="135"/>
      <c r="I678" s="135"/>
      <c r="J678" s="135"/>
      <c r="K678" s="135"/>
      <c r="L678" s="135"/>
      <c r="M678" s="135"/>
      <c r="N678" s="134"/>
      <c r="O678" s="134"/>
      <c r="P678" s="134"/>
      <c r="Q678" s="134"/>
      <c r="R678" s="135"/>
      <c r="S678" s="135"/>
      <c r="T678" s="135"/>
      <c r="U678" s="135"/>
      <c r="V678" s="135"/>
      <c r="W678" s="135"/>
      <c r="X678" s="135"/>
      <c r="Y678" s="135"/>
      <c r="Z678" s="125"/>
      <c r="AA678" s="125"/>
      <c r="AB678" s="125"/>
      <c r="AC678" s="125"/>
      <c r="AD678" s="125"/>
      <c r="AE678" s="125"/>
      <c r="AF678" s="125"/>
      <c r="AG678" s="125" t="s">
        <v>1619</v>
      </c>
      <c r="AH678" s="125">
        <v>0</v>
      </c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</row>
    <row r="679" spans="1:60" outlineLevel="3" x14ac:dyDescent="0.2">
      <c r="A679" s="132"/>
      <c r="B679" s="133"/>
      <c r="C679" s="170" t="s">
        <v>2243</v>
      </c>
      <c r="D679" s="168"/>
      <c r="E679" s="169">
        <v>0.39</v>
      </c>
      <c r="F679" s="135"/>
      <c r="G679" s="135"/>
      <c r="H679" s="135"/>
      <c r="I679" s="135"/>
      <c r="J679" s="135"/>
      <c r="K679" s="135"/>
      <c r="L679" s="135"/>
      <c r="M679" s="135"/>
      <c r="N679" s="134"/>
      <c r="O679" s="134"/>
      <c r="P679" s="134"/>
      <c r="Q679" s="134"/>
      <c r="R679" s="135"/>
      <c r="S679" s="135"/>
      <c r="T679" s="135"/>
      <c r="U679" s="135"/>
      <c r="V679" s="135"/>
      <c r="W679" s="135"/>
      <c r="X679" s="135"/>
      <c r="Y679" s="135"/>
      <c r="Z679" s="125"/>
      <c r="AA679" s="125"/>
      <c r="AB679" s="125"/>
      <c r="AC679" s="125"/>
      <c r="AD679" s="125"/>
      <c r="AE679" s="125"/>
      <c r="AF679" s="125"/>
      <c r="AG679" s="125" t="s">
        <v>1619</v>
      </c>
      <c r="AH679" s="125">
        <v>0</v>
      </c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</row>
    <row r="680" spans="1:60" outlineLevel="3" x14ac:dyDescent="0.2">
      <c r="A680" s="132"/>
      <c r="B680" s="133"/>
      <c r="C680" s="170" t="s">
        <v>2244</v>
      </c>
      <c r="D680" s="168"/>
      <c r="E680" s="169">
        <v>0.79</v>
      </c>
      <c r="F680" s="135"/>
      <c r="G680" s="135"/>
      <c r="H680" s="135"/>
      <c r="I680" s="135"/>
      <c r="J680" s="135"/>
      <c r="K680" s="135"/>
      <c r="L680" s="135"/>
      <c r="M680" s="135"/>
      <c r="N680" s="134"/>
      <c r="O680" s="134"/>
      <c r="P680" s="134"/>
      <c r="Q680" s="134"/>
      <c r="R680" s="135"/>
      <c r="S680" s="135"/>
      <c r="T680" s="135"/>
      <c r="U680" s="135"/>
      <c r="V680" s="135"/>
      <c r="W680" s="135"/>
      <c r="X680" s="135"/>
      <c r="Y680" s="135"/>
      <c r="Z680" s="125"/>
      <c r="AA680" s="125"/>
      <c r="AB680" s="125"/>
      <c r="AC680" s="125"/>
      <c r="AD680" s="125"/>
      <c r="AE680" s="125"/>
      <c r="AF680" s="125"/>
      <c r="AG680" s="125" t="s">
        <v>1619</v>
      </c>
      <c r="AH680" s="125">
        <v>0</v>
      </c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</row>
    <row r="681" spans="1:60" outlineLevel="3" x14ac:dyDescent="0.2">
      <c r="A681" s="132"/>
      <c r="B681" s="133"/>
      <c r="C681" s="170" t="s">
        <v>2245</v>
      </c>
      <c r="D681" s="168"/>
      <c r="E681" s="169">
        <v>0.72</v>
      </c>
      <c r="F681" s="135"/>
      <c r="G681" s="135"/>
      <c r="H681" s="135"/>
      <c r="I681" s="135"/>
      <c r="J681" s="135"/>
      <c r="K681" s="135"/>
      <c r="L681" s="135"/>
      <c r="M681" s="135"/>
      <c r="N681" s="134"/>
      <c r="O681" s="134"/>
      <c r="P681" s="134"/>
      <c r="Q681" s="134"/>
      <c r="R681" s="135"/>
      <c r="S681" s="135"/>
      <c r="T681" s="135"/>
      <c r="U681" s="135"/>
      <c r="V681" s="135"/>
      <c r="W681" s="135"/>
      <c r="X681" s="135"/>
      <c r="Y681" s="135"/>
      <c r="Z681" s="125"/>
      <c r="AA681" s="125"/>
      <c r="AB681" s="125"/>
      <c r="AC681" s="125"/>
      <c r="AD681" s="125"/>
      <c r="AE681" s="125"/>
      <c r="AF681" s="125"/>
      <c r="AG681" s="125" t="s">
        <v>1619</v>
      </c>
      <c r="AH681" s="125">
        <v>0</v>
      </c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</row>
    <row r="682" spans="1:60" outlineLevel="3" x14ac:dyDescent="0.2">
      <c r="A682" s="132"/>
      <c r="B682" s="133"/>
      <c r="C682" s="170" t="s">
        <v>2246</v>
      </c>
      <c r="D682" s="168"/>
      <c r="E682" s="169">
        <v>5.51</v>
      </c>
      <c r="F682" s="135"/>
      <c r="G682" s="135"/>
      <c r="H682" s="135"/>
      <c r="I682" s="135"/>
      <c r="J682" s="135"/>
      <c r="K682" s="135"/>
      <c r="L682" s="135"/>
      <c r="M682" s="135"/>
      <c r="N682" s="134"/>
      <c r="O682" s="134"/>
      <c r="P682" s="134"/>
      <c r="Q682" s="134"/>
      <c r="R682" s="135"/>
      <c r="S682" s="135"/>
      <c r="T682" s="135"/>
      <c r="U682" s="135"/>
      <c r="V682" s="135"/>
      <c r="W682" s="135"/>
      <c r="X682" s="135"/>
      <c r="Y682" s="135"/>
      <c r="Z682" s="125"/>
      <c r="AA682" s="125"/>
      <c r="AB682" s="125"/>
      <c r="AC682" s="125"/>
      <c r="AD682" s="125"/>
      <c r="AE682" s="125"/>
      <c r="AF682" s="125"/>
      <c r="AG682" s="125" t="s">
        <v>1619</v>
      </c>
      <c r="AH682" s="125">
        <v>0</v>
      </c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</row>
    <row r="683" spans="1:60" outlineLevel="3" x14ac:dyDescent="0.2">
      <c r="A683" s="132"/>
      <c r="B683" s="133"/>
      <c r="C683" s="170" t="s">
        <v>2247</v>
      </c>
      <c r="D683" s="168"/>
      <c r="E683" s="169">
        <v>0.85</v>
      </c>
      <c r="F683" s="135"/>
      <c r="G683" s="135"/>
      <c r="H683" s="135"/>
      <c r="I683" s="135"/>
      <c r="J683" s="135"/>
      <c r="K683" s="135"/>
      <c r="L683" s="135"/>
      <c r="M683" s="135"/>
      <c r="N683" s="134"/>
      <c r="O683" s="134"/>
      <c r="P683" s="134"/>
      <c r="Q683" s="134"/>
      <c r="R683" s="135"/>
      <c r="S683" s="135"/>
      <c r="T683" s="135"/>
      <c r="U683" s="135"/>
      <c r="V683" s="135"/>
      <c r="W683" s="135"/>
      <c r="X683" s="135"/>
      <c r="Y683" s="135"/>
      <c r="Z683" s="125"/>
      <c r="AA683" s="125"/>
      <c r="AB683" s="125"/>
      <c r="AC683" s="125"/>
      <c r="AD683" s="125"/>
      <c r="AE683" s="125"/>
      <c r="AF683" s="125"/>
      <c r="AG683" s="125" t="s">
        <v>1619</v>
      </c>
      <c r="AH683" s="125">
        <v>0</v>
      </c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</row>
    <row r="684" spans="1:60" outlineLevel="3" x14ac:dyDescent="0.2">
      <c r="A684" s="132"/>
      <c r="B684" s="133"/>
      <c r="C684" s="170" t="s">
        <v>2248</v>
      </c>
      <c r="D684" s="168"/>
      <c r="E684" s="169">
        <v>0.92</v>
      </c>
      <c r="F684" s="135"/>
      <c r="G684" s="135"/>
      <c r="H684" s="135"/>
      <c r="I684" s="135"/>
      <c r="J684" s="135"/>
      <c r="K684" s="135"/>
      <c r="L684" s="135"/>
      <c r="M684" s="135"/>
      <c r="N684" s="134"/>
      <c r="O684" s="134"/>
      <c r="P684" s="134"/>
      <c r="Q684" s="134"/>
      <c r="R684" s="135"/>
      <c r="S684" s="135"/>
      <c r="T684" s="135"/>
      <c r="U684" s="135"/>
      <c r="V684" s="135"/>
      <c r="W684" s="135"/>
      <c r="X684" s="135"/>
      <c r="Y684" s="135"/>
      <c r="Z684" s="125"/>
      <c r="AA684" s="125"/>
      <c r="AB684" s="125"/>
      <c r="AC684" s="125"/>
      <c r="AD684" s="125"/>
      <c r="AE684" s="125"/>
      <c r="AF684" s="125"/>
      <c r="AG684" s="125" t="s">
        <v>1619</v>
      </c>
      <c r="AH684" s="125">
        <v>0</v>
      </c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5"/>
      <c r="BH684" s="125"/>
    </row>
    <row r="685" spans="1:60" outlineLevel="3" x14ac:dyDescent="0.2">
      <c r="A685" s="132"/>
      <c r="B685" s="133"/>
      <c r="C685" s="170" t="s">
        <v>2249</v>
      </c>
      <c r="D685" s="168"/>
      <c r="E685" s="169">
        <v>2.3199999999999998</v>
      </c>
      <c r="F685" s="135"/>
      <c r="G685" s="135"/>
      <c r="H685" s="135"/>
      <c r="I685" s="135"/>
      <c r="J685" s="135"/>
      <c r="K685" s="135"/>
      <c r="L685" s="135"/>
      <c r="M685" s="135"/>
      <c r="N685" s="134"/>
      <c r="O685" s="134"/>
      <c r="P685" s="134"/>
      <c r="Q685" s="134"/>
      <c r="R685" s="135"/>
      <c r="S685" s="135"/>
      <c r="T685" s="135"/>
      <c r="U685" s="135"/>
      <c r="V685" s="135"/>
      <c r="W685" s="135"/>
      <c r="X685" s="135"/>
      <c r="Y685" s="135"/>
      <c r="Z685" s="125"/>
      <c r="AA685" s="125"/>
      <c r="AB685" s="125"/>
      <c r="AC685" s="125"/>
      <c r="AD685" s="125"/>
      <c r="AE685" s="125"/>
      <c r="AF685" s="125"/>
      <c r="AG685" s="125" t="s">
        <v>1619</v>
      </c>
      <c r="AH685" s="125">
        <v>0</v>
      </c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</row>
    <row r="686" spans="1:60" outlineLevel="3" x14ac:dyDescent="0.2">
      <c r="A686" s="132"/>
      <c r="B686" s="133"/>
      <c r="C686" s="170" t="s">
        <v>2250</v>
      </c>
      <c r="D686" s="168"/>
      <c r="E686" s="169">
        <v>2.31</v>
      </c>
      <c r="F686" s="135"/>
      <c r="G686" s="135"/>
      <c r="H686" s="135"/>
      <c r="I686" s="135"/>
      <c r="J686" s="135"/>
      <c r="K686" s="135"/>
      <c r="L686" s="135"/>
      <c r="M686" s="135"/>
      <c r="N686" s="134"/>
      <c r="O686" s="134"/>
      <c r="P686" s="134"/>
      <c r="Q686" s="134"/>
      <c r="R686" s="135"/>
      <c r="S686" s="135"/>
      <c r="T686" s="135"/>
      <c r="U686" s="135"/>
      <c r="V686" s="135"/>
      <c r="W686" s="135"/>
      <c r="X686" s="135"/>
      <c r="Y686" s="135"/>
      <c r="Z686" s="125"/>
      <c r="AA686" s="125"/>
      <c r="AB686" s="125"/>
      <c r="AC686" s="125"/>
      <c r="AD686" s="125"/>
      <c r="AE686" s="125"/>
      <c r="AF686" s="125"/>
      <c r="AG686" s="125" t="s">
        <v>1619</v>
      </c>
      <c r="AH686" s="125">
        <v>0</v>
      </c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/>
    </row>
    <row r="687" spans="1:60" outlineLevel="3" x14ac:dyDescent="0.2">
      <c r="A687" s="132"/>
      <c r="B687" s="133"/>
      <c r="C687" s="170" t="s">
        <v>2251</v>
      </c>
      <c r="D687" s="168"/>
      <c r="E687" s="169">
        <v>0.11</v>
      </c>
      <c r="F687" s="135"/>
      <c r="G687" s="135"/>
      <c r="H687" s="135"/>
      <c r="I687" s="135"/>
      <c r="J687" s="135"/>
      <c r="K687" s="135"/>
      <c r="L687" s="135"/>
      <c r="M687" s="135"/>
      <c r="N687" s="134"/>
      <c r="O687" s="134"/>
      <c r="P687" s="134"/>
      <c r="Q687" s="134"/>
      <c r="R687" s="135"/>
      <c r="S687" s="135"/>
      <c r="T687" s="135"/>
      <c r="U687" s="135"/>
      <c r="V687" s="135"/>
      <c r="W687" s="135"/>
      <c r="X687" s="135"/>
      <c r="Y687" s="135"/>
      <c r="Z687" s="125"/>
      <c r="AA687" s="125"/>
      <c r="AB687" s="125"/>
      <c r="AC687" s="125"/>
      <c r="AD687" s="125"/>
      <c r="AE687" s="125"/>
      <c r="AF687" s="125"/>
      <c r="AG687" s="125" t="s">
        <v>1619</v>
      </c>
      <c r="AH687" s="125">
        <v>0</v>
      </c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</row>
    <row r="688" spans="1:60" outlineLevel="3" x14ac:dyDescent="0.2">
      <c r="A688" s="132"/>
      <c r="B688" s="133"/>
      <c r="C688" s="170" t="s">
        <v>684</v>
      </c>
      <c r="D688" s="168"/>
      <c r="E688" s="169"/>
      <c r="F688" s="135"/>
      <c r="G688" s="135"/>
      <c r="H688" s="135"/>
      <c r="I688" s="135"/>
      <c r="J688" s="135"/>
      <c r="K688" s="135"/>
      <c r="L688" s="135"/>
      <c r="M688" s="135"/>
      <c r="N688" s="134"/>
      <c r="O688" s="134"/>
      <c r="P688" s="134"/>
      <c r="Q688" s="134"/>
      <c r="R688" s="135"/>
      <c r="S688" s="135"/>
      <c r="T688" s="135"/>
      <c r="U688" s="135"/>
      <c r="V688" s="135"/>
      <c r="W688" s="135"/>
      <c r="X688" s="135"/>
      <c r="Y688" s="135"/>
      <c r="Z688" s="125"/>
      <c r="AA688" s="125"/>
      <c r="AB688" s="125"/>
      <c r="AC688" s="125"/>
      <c r="AD688" s="125"/>
      <c r="AE688" s="125"/>
      <c r="AF688" s="125"/>
      <c r="AG688" s="125" t="s">
        <v>1619</v>
      </c>
      <c r="AH688" s="125">
        <v>0</v>
      </c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5"/>
      <c r="BE688" s="125"/>
      <c r="BF688" s="125"/>
      <c r="BG688" s="125"/>
      <c r="BH688" s="125"/>
    </row>
    <row r="689" spans="1:60" outlineLevel="3" x14ac:dyDescent="0.2">
      <c r="A689" s="132"/>
      <c r="B689" s="133"/>
      <c r="C689" s="170" t="s">
        <v>2252</v>
      </c>
      <c r="D689" s="168"/>
      <c r="E689" s="169">
        <v>3.67</v>
      </c>
      <c r="F689" s="135"/>
      <c r="G689" s="135"/>
      <c r="H689" s="135"/>
      <c r="I689" s="135"/>
      <c r="J689" s="135"/>
      <c r="K689" s="135"/>
      <c r="L689" s="135"/>
      <c r="M689" s="135"/>
      <c r="N689" s="134"/>
      <c r="O689" s="134"/>
      <c r="P689" s="134"/>
      <c r="Q689" s="134"/>
      <c r="R689" s="135"/>
      <c r="S689" s="135"/>
      <c r="T689" s="135"/>
      <c r="U689" s="135"/>
      <c r="V689" s="135"/>
      <c r="W689" s="135"/>
      <c r="X689" s="135"/>
      <c r="Y689" s="135"/>
      <c r="Z689" s="125"/>
      <c r="AA689" s="125"/>
      <c r="AB689" s="125"/>
      <c r="AC689" s="125"/>
      <c r="AD689" s="125"/>
      <c r="AE689" s="125"/>
      <c r="AF689" s="125"/>
      <c r="AG689" s="125" t="s">
        <v>1619</v>
      </c>
      <c r="AH689" s="125">
        <v>0</v>
      </c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</row>
    <row r="690" spans="1:60" outlineLevel="3" x14ac:dyDescent="0.2">
      <c r="A690" s="132"/>
      <c r="B690" s="133"/>
      <c r="C690" s="170" t="s">
        <v>2253</v>
      </c>
      <c r="D690" s="168"/>
      <c r="E690" s="169">
        <v>3.7</v>
      </c>
      <c r="F690" s="135"/>
      <c r="G690" s="135"/>
      <c r="H690" s="135"/>
      <c r="I690" s="135"/>
      <c r="J690" s="135"/>
      <c r="K690" s="135"/>
      <c r="L690" s="135"/>
      <c r="M690" s="135"/>
      <c r="N690" s="134"/>
      <c r="O690" s="134"/>
      <c r="P690" s="134"/>
      <c r="Q690" s="134"/>
      <c r="R690" s="135"/>
      <c r="S690" s="135"/>
      <c r="T690" s="135"/>
      <c r="U690" s="135"/>
      <c r="V690" s="135"/>
      <c r="W690" s="135"/>
      <c r="X690" s="135"/>
      <c r="Y690" s="135"/>
      <c r="Z690" s="125"/>
      <c r="AA690" s="125"/>
      <c r="AB690" s="125"/>
      <c r="AC690" s="125"/>
      <c r="AD690" s="125"/>
      <c r="AE690" s="125"/>
      <c r="AF690" s="125"/>
      <c r="AG690" s="125" t="s">
        <v>1619</v>
      </c>
      <c r="AH690" s="125">
        <v>0</v>
      </c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</row>
    <row r="691" spans="1:60" outlineLevel="3" x14ac:dyDescent="0.2">
      <c r="A691" s="132"/>
      <c r="B691" s="133"/>
      <c r="C691" s="170" t="s">
        <v>2254</v>
      </c>
      <c r="D691" s="168"/>
      <c r="E691" s="169">
        <v>0.81</v>
      </c>
      <c r="F691" s="135"/>
      <c r="G691" s="135"/>
      <c r="H691" s="135"/>
      <c r="I691" s="135"/>
      <c r="J691" s="135"/>
      <c r="K691" s="135"/>
      <c r="L691" s="135"/>
      <c r="M691" s="135"/>
      <c r="N691" s="134"/>
      <c r="O691" s="134"/>
      <c r="P691" s="134"/>
      <c r="Q691" s="134"/>
      <c r="R691" s="135"/>
      <c r="S691" s="135"/>
      <c r="T691" s="135"/>
      <c r="U691" s="135"/>
      <c r="V691" s="135"/>
      <c r="W691" s="135"/>
      <c r="X691" s="135"/>
      <c r="Y691" s="135"/>
      <c r="Z691" s="125"/>
      <c r="AA691" s="125"/>
      <c r="AB691" s="125"/>
      <c r="AC691" s="125"/>
      <c r="AD691" s="125"/>
      <c r="AE691" s="125"/>
      <c r="AF691" s="125"/>
      <c r="AG691" s="125" t="s">
        <v>1619</v>
      </c>
      <c r="AH691" s="125">
        <v>0</v>
      </c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5"/>
      <c r="BH691" s="125"/>
    </row>
    <row r="692" spans="1:60" outlineLevel="3" x14ac:dyDescent="0.2">
      <c r="A692" s="132"/>
      <c r="B692" s="133"/>
      <c r="C692" s="170" t="s">
        <v>2255</v>
      </c>
      <c r="D692" s="168"/>
      <c r="E692" s="169">
        <v>3.63</v>
      </c>
      <c r="F692" s="135"/>
      <c r="G692" s="135"/>
      <c r="H692" s="135"/>
      <c r="I692" s="135"/>
      <c r="J692" s="135"/>
      <c r="K692" s="135"/>
      <c r="L692" s="135"/>
      <c r="M692" s="135"/>
      <c r="N692" s="134"/>
      <c r="O692" s="134"/>
      <c r="P692" s="134"/>
      <c r="Q692" s="134"/>
      <c r="R692" s="135"/>
      <c r="S692" s="135"/>
      <c r="T692" s="135"/>
      <c r="U692" s="135"/>
      <c r="V692" s="135"/>
      <c r="W692" s="135"/>
      <c r="X692" s="135"/>
      <c r="Y692" s="135"/>
      <c r="Z692" s="125"/>
      <c r="AA692" s="125"/>
      <c r="AB692" s="125"/>
      <c r="AC692" s="125"/>
      <c r="AD692" s="125"/>
      <c r="AE692" s="125"/>
      <c r="AF692" s="125"/>
      <c r="AG692" s="125" t="s">
        <v>1619</v>
      </c>
      <c r="AH692" s="125">
        <v>0</v>
      </c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5"/>
      <c r="BH692" s="125"/>
    </row>
    <row r="693" spans="1:60" outlineLevel="3" x14ac:dyDescent="0.2">
      <c r="A693" s="132"/>
      <c r="B693" s="133"/>
      <c r="C693" s="170" t="s">
        <v>2256</v>
      </c>
      <c r="D693" s="168"/>
      <c r="E693" s="169">
        <v>0.18</v>
      </c>
      <c r="F693" s="135"/>
      <c r="G693" s="135"/>
      <c r="H693" s="135"/>
      <c r="I693" s="135"/>
      <c r="J693" s="135"/>
      <c r="K693" s="135"/>
      <c r="L693" s="135"/>
      <c r="M693" s="135"/>
      <c r="N693" s="134"/>
      <c r="O693" s="134"/>
      <c r="P693" s="134"/>
      <c r="Q693" s="134"/>
      <c r="R693" s="135"/>
      <c r="S693" s="135"/>
      <c r="T693" s="135"/>
      <c r="U693" s="135"/>
      <c r="V693" s="135"/>
      <c r="W693" s="135"/>
      <c r="X693" s="135"/>
      <c r="Y693" s="135"/>
      <c r="Z693" s="125"/>
      <c r="AA693" s="125"/>
      <c r="AB693" s="125"/>
      <c r="AC693" s="125"/>
      <c r="AD693" s="125"/>
      <c r="AE693" s="125"/>
      <c r="AF693" s="125"/>
      <c r="AG693" s="125" t="s">
        <v>1619</v>
      </c>
      <c r="AH693" s="125">
        <v>0</v>
      </c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  <c r="BA693" s="125"/>
      <c r="BB693" s="125"/>
      <c r="BC693" s="125"/>
      <c r="BD693" s="125"/>
      <c r="BE693" s="125"/>
      <c r="BF693" s="125"/>
      <c r="BG693" s="125"/>
      <c r="BH693" s="125"/>
    </row>
    <row r="694" spans="1:60" outlineLevel="1" x14ac:dyDescent="0.2">
      <c r="A694" s="147">
        <v>161</v>
      </c>
      <c r="B694" s="148" t="s">
        <v>2257</v>
      </c>
      <c r="C694" s="163" t="s">
        <v>2258</v>
      </c>
      <c r="D694" s="149" t="s">
        <v>1641</v>
      </c>
      <c r="E694" s="150">
        <v>8</v>
      </c>
      <c r="F694" s="151"/>
      <c r="G694" s="152">
        <f>ROUND(E694*F694,2)</f>
        <v>0</v>
      </c>
      <c r="H694" s="151">
        <v>840</v>
      </c>
      <c r="I694" s="152">
        <f>ROUND(E694*H694,2)</f>
        <v>6720</v>
      </c>
      <c r="J694" s="151">
        <v>0</v>
      </c>
      <c r="K694" s="152">
        <f>ROUND(E694*J694,2)</f>
        <v>0</v>
      </c>
      <c r="L694" s="152">
        <v>21</v>
      </c>
      <c r="M694" s="152">
        <f>G694*(1+L694/100)</f>
        <v>0</v>
      </c>
      <c r="N694" s="150">
        <v>5.28E-3</v>
      </c>
      <c r="O694" s="150">
        <f>ROUND(E694*N694,2)</f>
        <v>0.04</v>
      </c>
      <c r="P694" s="150">
        <v>0</v>
      </c>
      <c r="Q694" s="150">
        <f>ROUND(E694*P694,2)</f>
        <v>0</v>
      </c>
      <c r="R694" s="152" t="s">
        <v>1657</v>
      </c>
      <c r="S694" s="152" t="s">
        <v>1617</v>
      </c>
      <c r="T694" s="153" t="s">
        <v>1617</v>
      </c>
      <c r="U694" s="135">
        <v>0</v>
      </c>
      <c r="V694" s="135">
        <f>ROUND(E694*U694,2)</f>
        <v>0</v>
      </c>
      <c r="W694" s="135"/>
      <c r="X694" s="135" t="s">
        <v>1541</v>
      </c>
      <c r="Y694" s="135" t="s">
        <v>1459</v>
      </c>
      <c r="Z694" s="125"/>
      <c r="AA694" s="125"/>
      <c r="AB694" s="125"/>
      <c r="AC694" s="125"/>
      <c r="AD694" s="125"/>
      <c r="AE694" s="125"/>
      <c r="AF694" s="125"/>
      <c r="AG694" s="125" t="s">
        <v>2131</v>
      </c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5"/>
    </row>
    <row r="695" spans="1:60" outlineLevel="2" x14ac:dyDescent="0.2">
      <c r="A695" s="132"/>
      <c r="B695" s="133"/>
      <c r="C695" s="170" t="s">
        <v>2200</v>
      </c>
      <c r="D695" s="168"/>
      <c r="E695" s="169"/>
      <c r="F695" s="135"/>
      <c r="G695" s="135"/>
      <c r="H695" s="135"/>
      <c r="I695" s="135"/>
      <c r="J695" s="135"/>
      <c r="K695" s="135"/>
      <c r="L695" s="135"/>
      <c r="M695" s="135"/>
      <c r="N695" s="134"/>
      <c r="O695" s="134"/>
      <c r="P695" s="134"/>
      <c r="Q695" s="134"/>
      <c r="R695" s="135"/>
      <c r="S695" s="135"/>
      <c r="T695" s="135"/>
      <c r="U695" s="135"/>
      <c r="V695" s="135"/>
      <c r="W695" s="135"/>
      <c r="X695" s="135"/>
      <c r="Y695" s="135"/>
      <c r="Z695" s="125"/>
      <c r="AA695" s="125"/>
      <c r="AB695" s="125"/>
      <c r="AC695" s="125"/>
      <c r="AD695" s="125"/>
      <c r="AE695" s="125"/>
      <c r="AF695" s="125"/>
      <c r="AG695" s="125" t="s">
        <v>1619</v>
      </c>
      <c r="AH695" s="125">
        <v>0</v>
      </c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5"/>
      <c r="BH695" s="125"/>
    </row>
    <row r="696" spans="1:60" outlineLevel="3" x14ac:dyDescent="0.2">
      <c r="A696" s="132"/>
      <c r="B696" s="133"/>
      <c r="C696" s="170" t="s">
        <v>682</v>
      </c>
      <c r="D696" s="168"/>
      <c r="E696" s="169"/>
      <c r="F696" s="135"/>
      <c r="G696" s="135"/>
      <c r="H696" s="135"/>
      <c r="I696" s="135"/>
      <c r="J696" s="135"/>
      <c r="K696" s="135"/>
      <c r="L696" s="135"/>
      <c r="M696" s="135"/>
      <c r="N696" s="134"/>
      <c r="O696" s="134"/>
      <c r="P696" s="134"/>
      <c r="Q696" s="134"/>
      <c r="R696" s="135"/>
      <c r="S696" s="135"/>
      <c r="T696" s="135"/>
      <c r="U696" s="135"/>
      <c r="V696" s="135"/>
      <c r="W696" s="135"/>
      <c r="X696" s="135"/>
      <c r="Y696" s="135"/>
      <c r="Z696" s="125"/>
      <c r="AA696" s="125"/>
      <c r="AB696" s="125"/>
      <c r="AC696" s="125"/>
      <c r="AD696" s="125"/>
      <c r="AE696" s="125"/>
      <c r="AF696" s="125"/>
      <c r="AG696" s="125" t="s">
        <v>1619</v>
      </c>
      <c r="AH696" s="125">
        <v>0</v>
      </c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5"/>
      <c r="BH696" s="125"/>
    </row>
    <row r="697" spans="1:60" outlineLevel="3" x14ac:dyDescent="0.2">
      <c r="A697" s="132"/>
      <c r="B697" s="133"/>
      <c r="C697" s="170" t="s">
        <v>2259</v>
      </c>
      <c r="D697" s="168"/>
      <c r="E697" s="169">
        <v>4</v>
      </c>
      <c r="F697" s="135"/>
      <c r="G697" s="135"/>
      <c r="H697" s="135"/>
      <c r="I697" s="135"/>
      <c r="J697" s="135"/>
      <c r="K697" s="135"/>
      <c r="L697" s="135"/>
      <c r="M697" s="135"/>
      <c r="N697" s="134"/>
      <c r="O697" s="134"/>
      <c r="P697" s="134"/>
      <c r="Q697" s="134"/>
      <c r="R697" s="135"/>
      <c r="S697" s="135"/>
      <c r="T697" s="135"/>
      <c r="U697" s="135"/>
      <c r="V697" s="135"/>
      <c r="W697" s="135"/>
      <c r="X697" s="135"/>
      <c r="Y697" s="135"/>
      <c r="Z697" s="125"/>
      <c r="AA697" s="125"/>
      <c r="AB697" s="125"/>
      <c r="AC697" s="125"/>
      <c r="AD697" s="125"/>
      <c r="AE697" s="125"/>
      <c r="AF697" s="125"/>
      <c r="AG697" s="125" t="s">
        <v>1619</v>
      </c>
      <c r="AH697" s="125">
        <v>0</v>
      </c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5"/>
      <c r="BH697" s="125"/>
    </row>
    <row r="698" spans="1:60" outlineLevel="3" x14ac:dyDescent="0.2">
      <c r="A698" s="132"/>
      <c r="B698" s="133"/>
      <c r="C698" s="170" t="s">
        <v>684</v>
      </c>
      <c r="D698" s="168"/>
      <c r="E698" s="169"/>
      <c r="F698" s="135"/>
      <c r="G698" s="135"/>
      <c r="H698" s="135"/>
      <c r="I698" s="135"/>
      <c r="J698" s="135"/>
      <c r="K698" s="135"/>
      <c r="L698" s="135"/>
      <c r="M698" s="135"/>
      <c r="N698" s="134"/>
      <c r="O698" s="134"/>
      <c r="P698" s="134"/>
      <c r="Q698" s="134"/>
      <c r="R698" s="135"/>
      <c r="S698" s="135"/>
      <c r="T698" s="135"/>
      <c r="U698" s="135"/>
      <c r="V698" s="135"/>
      <c r="W698" s="135"/>
      <c r="X698" s="135"/>
      <c r="Y698" s="135"/>
      <c r="Z698" s="125"/>
      <c r="AA698" s="125"/>
      <c r="AB698" s="125"/>
      <c r="AC698" s="125"/>
      <c r="AD698" s="125"/>
      <c r="AE698" s="125"/>
      <c r="AF698" s="125"/>
      <c r="AG698" s="125" t="s">
        <v>1619</v>
      </c>
      <c r="AH698" s="125">
        <v>0</v>
      </c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5"/>
    </row>
    <row r="699" spans="1:60" outlineLevel="3" x14ac:dyDescent="0.2">
      <c r="A699" s="132"/>
      <c r="B699" s="133"/>
      <c r="C699" s="170" t="s">
        <v>2260</v>
      </c>
      <c r="D699" s="168"/>
      <c r="E699" s="169">
        <v>4</v>
      </c>
      <c r="F699" s="135"/>
      <c r="G699" s="135"/>
      <c r="H699" s="135"/>
      <c r="I699" s="135"/>
      <c r="J699" s="135"/>
      <c r="K699" s="135"/>
      <c r="L699" s="135"/>
      <c r="M699" s="135"/>
      <c r="N699" s="134"/>
      <c r="O699" s="134"/>
      <c r="P699" s="134"/>
      <c r="Q699" s="134"/>
      <c r="R699" s="135"/>
      <c r="S699" s="135"/>
      <c r="T699" s="135"/>
      <c r="U699" s="135"/>
      <c r="V699" s="135"/>
      <c r="W699" s="135"/>
      <c r="X699" s="135"/>
      <c r="Y699" s="135"/>
      <c r="Z699" s="125"/>
      <c r="AA699" s="125"/>
      <c r="AB699" s="125"/>
      <c r="AC699" s="125"/>
      <c r="AD699" s="125"/>
      <c r="AE699" s="125"/>
      <c r="AF699" s="125"/>
      <c r="AG699" s="125" t="s">
        <v>1619</v>
      </c>
      <c r="AH699" s="125">
        <v>0</v>
      </c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5"/>
      <c r="BH699" s="125"/>
    </row>
    <row r="700" spans="1:60" ht="22.5" outlineLevel="1" x14ac:dyDescent="0.2">
      <c r="A700" s="147">
        <v>162</v>
      </c>
      <c r="B700" s="148" t="s">
        <v>2261</v>
      </c>
      <c r="C700" s="163" t="s">
        <v>2262</v>
      </c>
      <c r="D700" s="149" t="s">
        <v>1641</v>
      </c>
      <c r="E700" s="150">
        <v>6</v>
      </c>
      <c r="F700" s="151"/>
      <c r="G700" s="152">
        <f>ROUND(E700*F700,2)</f>
        <v>0</v>
      </c>
      <c r="H700" s="151">
        <v>94.5</v>
      </c>
      <c r="I700" s="152">
        <f>ROUND(E700*H700,2)</f>
        <v>567</v>
      </c>
      <c r="J700" s="151">
        <v>0</v>
      </c>
      <c r="K700" s="152">
        <f>ROUND(E700*J700,2)</f>
        <v>0</v>
      </c>
      <c r="L700" s="152">
        <v>21</v>
      </c>
      <c r="M700" s="152">
        <f>G700*(1+L700/100)</f>
        <v>0</v>
      </c>
      <c r="N700" s="150">
        <v>4.4999999999999999E-4</v>
      </c>
      <c r="O700" s="150">
        <f>ROUND(E700*N700,2)</f>
        <v>0</v>
      </c>
      <c r="P700" s="150">
        <v>0</v>
      </c>
      <c r="Q700" s="150">
        <f>ROUND(E700*P700,2)</f>
        <v>0</v>
      </c>
      <c r="R700" s="152" t="s">
        <v>1657</v>
      </c>
      <c r="S700" s="152" t="s">
        <v>1617</v>
      </c>
      <c r="T700" s="153" t="s">
        <v>1617</v>
      </c>
      <c r="U700" s="135">
        <v>0</v>
      </c>
      <c r="V700" s="135">
        <f>ROUND(E700*U700,2)</f>
        <v>0</v>
      </c>
      <c r="W700" s="135"/>
      <c r="X700" s="135" t="s">
        <v>1541</v>
      </c>
      <c r="Y700" s="135" t="s">
        <v>1459</v>
      </c>
      <c r="Z700" s="125"/>
      <c r="AA700" s="125"/>
      <c r="AB700" s="125"/>
      <c r="AC700" s="125"/>
      <c r="AD700" s="125"/>
      <c r="AE700" s="125"/>
      <c r="AF700" s="125"/>
      <c r="AG700" s="125" t="s">
        <v>2131</v>
      </c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5"/>
      <c r="BH700" s="125"/>
    </row>
    <row r="701" spans="1:60" ht="22.5" outlineLevel="2" x14ac:dyDescent="0.2">
      <c r="A701" s="132"/>
      <c r="B701" s="133"/>
      <c r="C701" s="170" t="s">
        <v>2263</v>
      </c>
      <c r="D701" s="168"/>
      <c r="E701" s="169">
        <v>5.73</v>
      </c>
      <c r="F701" s="135"/>
      <c r="G701" s="135"/>
      <c r="H701" s="135"/>
      <c r="I701" s="135"/>
      <c r="J701" s="135"/>
      <c r="K701" s="135"/>
      <c r="L701" s="135"/>
      <c r="M701" s="135"/>
      <c r="N701" s="134"/>
      <c r="O701" s="134"/>
      <c r="P701" s="134"/>
      <c r="Q701" s="134"/>
      <c r="R701" s="135"/>
      <c r="S701" s="135"/>
      <c r="T701" s="135"/>
      <c r="U701" s="135"/>
      <c r="V701" s="135"/>
      <c r="W701" s="135"/>
      <c r="X701" s="135"/>
      <c r="Y701" s="135"/>
      <c r="Z701" s="125"/>
      <c r="AA701" s="125"/>
      <c r="AB701" s="125"/>
      <c r="AC701" s="125"/>
      <c r="AD701" s="125"/>
      <c r="AE701" s="125"/>
      <c r="AF701" s="125"/>
      <c r="AG701" s="125" t="s">
        <v>1619</v>
      </c>
      <c r="AH701" s="125">
        <v>0</v>
      </c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5"/>
    </row>
    <row r="702" spans="1:60" outlineLevel="3" x14ac:dyDescent="0.2">
      <c r="A702" s="132"/>
      <c r="B702" s="133"/>
      <c r="C702" s="170" t="s">
        <v>2264</v>
      </c>
      <c r="D702" s="168"/>
      <c r="E702" s="169">
        <v>0.27</v>
      </c>
      <c r="F702" s="135"/>
      <c r="G702" s="135"/>
      <c r="H702" s="135"/>
      <c r="I702" s="135"/>
      <c r="J702" s="135"/>
      <c r="K702" s="135"/>
      <c r="L702" s="135"/>
      <c r="M702" s="135"/>
      <c r="N702" s="134"/>
      <c r="O702" s="134"/>
      <c r="P702" s="134"/>
      <c r="Q702" s="134"/>
      <c r="R702" s="135"/>
      <c r="S702" s="135"/>
      <c r="T702" s="135"/>
      <c r="U702" s="135"/>
      <c r="V702" s="135"/>
      <c r="W702" s="135"/>
      <c r="X702" s="135"/>
      <c r="Y702" s="135"/>
      <c r="Z702" s="125"/>
      <c r="AA702" s="125"/>
      <c r="AB702" s="125"/>
      <c r="AC702" s="125"/>
      <c r="AD702" s="125"/>
      <c r="AE702" s="125"/>
      <c r="AF702" s="125"/>
      <c r="AG702" s="125" t="s">
        <v>1619</v>
      </c>
      <c r="AH702" s="125">
        <v>0</v>
      </c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5"/>
    </row>
    <row r="703" spans="1:60" ht="22.5" outlineLevel="1" x14ac:dyDescent="0.2">
      <c r="A703" s="147">
        <v>163</v>
      </c>
      <c r="B703" s="148" t="s">
        <v>2261</v>
      </c>
      <c r="C703" s="163" t="s">
        <v>2262</v>
      </c>
      <c r="D703" s="149" t="s">
        <v>1641</v>
      </c>
      <c r="E703" s="150">
        <v>96</v>
      </c>
      <c r="F703" s="151"/>
      <c r="G703" s="152">
        <f>ROUND(E703*F703,2)</f>
        <v>0</v>
      </c>
      <c r="H703" s="151">
        <v>94.5</v>
      </c>
      <c r="I703" s="152">
        <f>ROUND(E703*H703,2)</f>
        <v>9072</v>
      </c>
      <c r="J703" s="151">
        <v>0</v>
      </c>
      <c r="K703" s="152">
        <f>ROUND(E703*J703,2)</f>
        <v>0</v>
      </c>
      <c r="L703" s="152">
        <v>21</v>
      </c>
      <c r="M703" s="152">
        <f>G703*(1+L703/100)</f>
        <v>0</v>
      </c>
      <c r="N703" s="150">
        <v>4.4999999999999999E-4</v>
      </c>
      <c r="O703" s="150">
        <f>ROUND(E703*N703,2)</f>
        <v>0.04</v>
      </c>
      <c r="P703" s="150">
        <v>0</v>
      </c>
      <c r="Q703" s="150">
        <f>ROUND(E703*P703,2)</f>
        <v>0</v>
      </c>
      <c r="R703" s="152" t="s">
        <v>1657</v>
      </c>
      <c r="S703" s="152" t="s">
        <v>1617</v>
      </c>
      <c r="T703" s="153" t="s">
        <v>1617</v>
      </c>
      <c r="U703" s="135">
        <v>0</v>
      </c>
      <c r="V703" s="135">
        <f>ROUND(E703*U703,2)</f>
        <v>0</v>
      </c>
      <c r="W703" s="135"/>
      <c r="X703" s="135" t="s">
        <v>1541</v>
      </c>
      <c r="Y703" s="135" t="s">
        <v>1459</v>
      </c>
      <c r="Z703" s="125"/>
      <c r="AA703" s="125"/>
      <c r="AB703" s="125"/>
      <c r="AC703" s="125"/>
      <c r="AD703" s="125"/>
      <c r="AE703" s="125"/>
      <c r="AF703" s="125"/>
      <c r="AG703" s="125" t="s">
        <v>2131</v>
      </c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  <c r="BA703" s="125"/>
      <c r="BB703" s="125"/>
      <c r="BC703" s="125"/>
      <c r="BD703" s="125"/>
      <c r="BE703" s="125"/>
      <c r="BF703" s="125"/>
      <c r="BG703" s="125"/>
      <c r="BH703" s="125"/>
    </row>
    <row r="704" spans="1:60" ht="22.5" outlineLevel="2" x14ac:dyDescent="0.2">
      <c r="A704" s="132"/>
      <c r="B704" s="133"/>
      <c r="C704" s="269" t="s">
        <v>2265</v>
      </c>
      <c r="D704" s="270"/>
      <c r="E704" s="270"/>
      <c r="F704" s="270"/>
      <c r="G704" s="270"/>
      <c r="H704" s="135"/>
      <c r="I704" s="135"/>
      <c r="J704" s="135"/>
      <c r="K704" s="135"/>
      <c r="L704" s="135"/>
      <c r="M704" s="135"/>
      <c r="N704" s="134"/>
      <c r="O704" s="134"/>
      <c r="P704" s="134"/>
      <c r="Q704" s="134"/>
      <c r="R704" s="135"/>
      <c r="S704" s="135"/>
      <c r="T704" s="135"/>
      <c r="U704" s="135"/>
      <c r="V704" s="135"/>
      <c r="W704" s="135"/>
      <c r="X704" s="135"/>
      <c r="Y704" s="135"/>
      <c r="Z704" s="125"/>
      <c r="AA704" s="125"/>
      <c r="AB704" s="125"/>
      <c r="AC704" s="125"/>
      <c r="AD704" s="125"/>
      <c r="AE704" s="125"/>
      <c r="AF704" s="125"/>
      <c r="AG704" s="125" t="s">
        <v>1462</v>
      </c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  <c r="BA704" s="154" t="str">
        <f>C704</f>
        <v>deska s rovnými hranami a mřížkovaným povrchem po obou stranách, vysoká pevnost v tlaku, velmi dobrá přilnavost k betonu, omítce i tmelům.</v>
      </c>
      <c r="BB704" s="125"/>
      <c r="BC704" s="125"/>
      <c r="BD704" s="125"/>
      <c r="BE704" s="125"/>
      <c r="BF704" s="125"/>
      <c r="BG704" s="125"/>
      <c r="BH704" s="125"/>
    </row>
    <row r="705" spans="1:60" outlineLevel="3" x14ac:dyDescent="0.2">
      <c r="A705" s="132"/>
      <c r="B705" s="133"/>
      <c r="C705" s="271" t="s">
        <v>1004</v>
      </c>
      <c r="D705" s="272"/>
      <c r="E705" s="272"/>
      <c r="F705" s="272"/>
      <c r="G705" s="272"/>
      <c r="H705" s="135"/>
      <c r="I705" s="135"/>
      <c r="J705" s="135"/>
      <c r="K705" s="135"/>
      <c r="L705" s="135"/>
      <c r="M705" s="135"/>
      <c r="N705" s="134"/>
      <c r="O705" s="134"/>
      <c r="P705" s="134"/>
      <c r="Q705" s="134"/>
      <c r="R705" s="135"/>
      <c r="S705" s="135"/>
      <c r="T705" s="135"/>
      <c r="U705" s="135"/>
      <c r="V705" s="135"/>
      <c r="W705" s="135"/>
      <c r="X705" s="135"/>
      <c r="Y705" s="135"/>
      <c r="Z705" s="125"/>
      <c r="AA705" s="125"/>
      <c r="AB705" s="125"/>
      <c r="AC705" s="125"/>
      <c r="AD705" s="125"/>
      <c r="AE705" s="125"/>
      <c r="AF705" s="125"/>
      <c r="AG705" s="125" t="s">
        <v>1462</v>
      </c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5"/>
      <c r="BE705" s="125"/>
      <c r="BF705" s="125"/>
      <c r="BG705" s="125"/>
      <c r="BH705" s="125"/>
    </row>
    <row r="706" spans="1:60" ht="22.5" outlineLevel="3" x14ac:dyDescent="0.2">
      <c r="A706" s="132"/>
      <c r="B706" s="133"/>
      <c r="C706" s="271" t="s">
        <v>2266</v>
      </c>
      <c r="D706" s="272"/>
      <c r="E706" s="272"/>
      <c r="F706" s="272"/>
      <c r="G706" s="272"/>
      <c r="H706" s="135"/>
      <c r="I706" s="135"/>
      <c r="J706" s="135"/>
      <c r="K706" s="135"/>
      <c r="L706" s="135"/>
      <c r="M706" s="135"/>
      <c r="N706" s="134"/>
      <c r="O706" s="134"/>
      <c r="P706" s="134"/>
      <c r="Q706" s="134"/>
      <c r="R706" s="135"/>
      <c r="S706" s="135"/>
      <c r="T706" s="135"/>
      <c r="U706" s="135"/>
      <c r="V706" s="135"/>
      <c r="W706" s="135"/>
      <c r="X706" s="135"/>
      <c r="Y706" s="135"/>
      <c r="Z706" s="125"/>
      <c r="AA706" s="125"/>
      <c r="AB706" s="125"/>
      <c r="AC706" s="125"/>
      <c r="AD706" s="125"/>
      <c r="AE706" s="125"/>
      <c r="AF706" s="125"/>
      <c r="AG706" s="125" t="s">
        <v>1462</v>
      </c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  <c r="BA706" s="154" t="str">
        <f>C706</f>
        <v>použití:vhodná izolace pro tepelné mosty a sokly na vnějších stěnách, pod betonovými stropy vkládaný přímo do bednění i jako vnitřní izolace.</v>
      </c>
      <c r="BB706" s="125"/>
      <c r="BC706" s="125"/>
      <c r="BD706" s="125"/>
      <c r="BE706" s="125"/>
      <c r="BF706" s="125"/>
      <c r="BG706" s="125"/>
      <c r="BH706" s="125"/>
    </row>
    <row r="707" spans="1:60" outlineLevel="3" x14ac:dyDescent="0.2">
      <c r="A707" s="132"/>
      <c r="B707" s="133"/>
      <c r="C707" s="271" t="s">
        <v>2267</v>
      </c>
      <c r="D707" s="272"/>
      <c r="E707" s="272"/>
      <c r="F707" s="272"/>
      <c r="G707" s="272"/>
      <c r="H707" s="135"/>
      <c r="I707" s="135"/>
      <c r="J707" s="135"/>
      <c r="K707" s="135"/>
      <c r="L707" s="135"/>
      <c r="M707" s="135"/>
      <c r="N707" s="134"/>
      <c r="O707" s="134"/>
      <c r="P707" s="134"/>
      <c r="Q707" s="134"/>
      <c r="R707" s="135"/>
      <c r="S707" s="135"/>
      <c r="T707" s="135"/>
      <c r="U707" s="135"/>
      <c r="V707" s="135"/>
      <c r="W707" s="135"/>
      <c r="X707" s="135"/>
      <c r="Y707" s="135"/>
      <c r="Z707" s="125"/>
      <c r="AA707" s="125"/>
      <c r="AB707" s="125"/>
      <c r="AC707" s="125"/>
      <c r="AD707" s="125"/>
      <c r="AE707" s="125"/>
      <c r="AF707" s="125"/>
      <c r="AG707" s="125" t="s">
        <v>1462</v>
      </c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  <c r="BA707" s="125"/>
      <c r="BB707" s="125"/>
      <c r="BC707" s="125"/>
      <c r="BD707" s="125"/>
      <c r="BE707" s="125"/>
      <c r="BF707" s="125"/>
      <c r="BG707" s="125"/>
      <c r="BH707" s="125"/>
    </row>
    <row r="708" spans="1:60" outlineLevel="3" x14ac:dyDescent="0.2">
      <c r="A708" s="132"/>
      <c r="B708" s="133"/>
      <c r="C708" s="271" t="s">
        <v>727</v>
      </c>
      <c r="D708" s="272"/>
      <c r="E708" s="272"/>
      <c r="F708" s="272"/>
      <c r="G708" s="272"/>
      <c r="H708" s="135"/>
      <c r="I708" s="135"/>
      <c r="J708" s="135"/>
      <c r="K708" s="135"/>
      <c r="L708" s="135"/>
      <c r="M708" s="135"/>
      <c r="N708" s="134"/>
      <c r="O708" s="134"/>
      <c r="P708" s="134"/>
      <c r="Q708" s="134"/>
      <c r="R708" s="135"/>
      <c r="S708" s="135"/>
      <c r="T708" s="135"/>
      <c r="U708" s="135"/>
      <c r="V708" s="135"/>
      <c r="W708" s="135"/>
      <c r="X708" s="135"/>
      <c r="Y708" s="135"/>
      <c r="Z708" s="125"/>
      <c r="AA708" s="125"/>
      <c r="AB708" s="125"/>
      <c r="AC708" s="125"/>
      <c r="AD708" s="125"/>
      <c r="AE708" s="125"/>
      <c r="AF708" s="125"/>
      <c r="AG708" s="125" t="s">
        <v>1462</v>
      </c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  <c r="BA708" s="125"/>
      <c r="BB708" s="125"/>
      <c r="BC708" s="125"/>
      <c r="BD708" s="125"/>
      <c r="BE708" s="125"/>
      <c r="BF708" s="125"/>
      <c r="BG708" s="125"/>
      <c r="BH708" s="125"/>
    </row>
    <row r="709" spans="1:60" ht="22.5" outlineLevel="2" x14ac:dyDescent="0.2">
      <c r="A709" s="132"/>
      <c r="B709" s="133"/>
      <c r="C709" s="170" t="s">
        <v>728</v>
      </c>
      <c r="D709" s="168"/>
      <c r="E709" s="169">
        <v>95.55</v>
      </c>
      <c r="F709" s="135"/>
      <c r="G709" s="135"/>
      <c r="H709" s="135"/>
      <c r="I709" s="135"/>
      <c r="J709" s="135"/>
      <c r="K709" s="135"/>
      <c r="L709" s="135"/>
      <c r="M709" s="135"/>
      <c r="N709" s="134"/>
      <c r="O709" s="134"/>
      <c r="P709" s="134"/>
      <c r="Q709" s="134"/>
      <c r="R709" s="135"/>
      <c r="S709" s="135"/>
      <c r="T709" s="135"/>
      <c r="U709" s="135"/>
      <c r="V709" s="135"/>
      <c r="W709" s="135"/>
      <c r="X709" s="135"/>
      <c r="Y709" s="135"/>
      <c r="Z709" s="125"/>
      <c r="AA709" s="125"/>
      <c r="AB709" s="125"/>
      <c r="AC709" s="125"/>
      <c r="AD709" s="125"/>
      <c r="AE709" s="125"/>
      <c r="AF709" s="125"/>
      <c r="AG709" s="125" t="s">
        <v>1619</v>
      </c>
      <c r="AH709" s="125">
        <v>0</v>
      </c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5"/>
      <c r="BB709" s="125"/>
      <c r="BC709" s="125"/>
      <c r="BD709" s="125"/>
      <c r="BE709" s="125"/>
      <c r="BF709" s="125"/>
      <c r="BG709" s="125"/>
      <c r="BH709" s="125"/>
    </row>
    <row r="710" spans="1:60" outlineLevel="3" x14ac:dyDescent="0.2">
      <c r="A710" s="132"/>
      <c r="B710" s="133"/>
      <c r="C710" s="170" t="s">
        <v>729</v>
      </c>
      <c r="D710" s="168"/>
      <c r="E710" s="169">
        <v>0.45</v>
      </c>
      <c r="F710" s="135"/>
      <c r="G710" s="135"/>
      <c r="H710" s="135"/>
      <c r="I710" s="135"/>
      <c r="J710" s="135"/>
      <c r="K710" s="135"/>
      <c r="L710" s="135"/>
      <c r="M710" s="135"/>
      <c r="N710" s="134"/>
      <c r="O710" s="134"/>
      <c r="P710" s="134"/>
      <c r="Q710" s="134"/>
      <c r="R710" s="135"/>
      <c r="S710" s="135"/>
      <c r="T710" s="135"/>
      <c r="U710" s="135"/>
      <c r="V710" s="135"/>
      <c r="W710" s="135"/>
      <c r="X710" s="135"/>
      <c r="Y710" s="135"/>
      <c r="Z710" s="125"/>
      <c r="AA710" s="125"/>
      <c r="AB710" s="125"/>
      <c r="AC710" s="125"/>
      <c r="AD710" s="125"/>
      <c r="AE710" s="125"/>
      <c r="AF710" s="125"/>
      <c r="AG710" s="125" t="s">
        <v>1619</v>
      </c>
      <c r="AH710" s="125">
        <v>0</v>
      </c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5"/>
      <c r="BB710" s="125"/>
      <c r="BC710" s="125"/>
      <c r="BD710" s="125"/>
      <c r="BE710" s="125"/>
      <c r="BF710" s="125"/>
      <c r="BG710" s="125"/>
      <c r="BH710" s="125"/>
    </row>
    <row r="711" spans="1:60" outlineLevel="1" x14ac:dyDescent="0.2">
      <c r="A711" s="147">
        <v>164</v>
      </c>
      <c r="B711" s="148" t="s">
        <v>730</v>
      </c>
      <c r="C711" s="163" t="s">
        <v>731</v>
      </c>
      <c r="D711" s="149" t="s">
        <v>1641</v>
      </c>
      <c r="E711" s="150">
        <v>107.136</v>
      </c>
      <c r="F711" s="151"/>
      <c r="G711" s="152">
        <f>ROUND(E711*F711,2)</f>
        <v>0</v>
      </c>
      <c r="H711" s="151">
        <v>1068</v>
      </c>
      <c r="I711" s="152">
        <f>ROUND(E711*H711,2)</f>
        <v>114421.25</v>
      </c>
      <c r="J711" s="151">
        <v>0</v>
      </c>
      <c r="K711" s="152">
        <f>ROUND(E711*J711,2)</f>
        <v>0</v>
      </c>
      <c r="L711" s="152">
        <v>21</v>
      </c>
      <c r="M711" s="152">
        <f>G711*(1+L711/100)</f>
        <v>0</v>
      </c>
      <c r="N711" s="150">
        <v>3.0000000000000001E-3</v>
      </c>
      <c r="O711" s="150">
        <f>ROUND(E711*N711,2)</f>
        <v>0.32</v>
      </c>
      <c r="P711" s="150">
        <v>0</v>
      </c>
      <c r="Q711" s="150">
        <f>ROUND(E711*P711,2)</f>
        <v>0</v>
      </c>
      <c r="R711" s="152" t="s">
        <v>1657</v>
      </c>
      <c r="S711" s="152" t="s">
        <v>2022</v>
      </c>
      <c r="T711" s="153" t="s">
        <v>2022</v>
      </c>
      <c r="U711" s="135">
        <v>0</v>
      </c>
      <c r="V711" s="135">
        <f>ROUND(E711*U711,2)</f>
        <v>0</v>
      </c>
      <c r="W711" s="135"/>
      <c r="X711" s="135" t="s">
        <v>1541</v>
      </c>
      <c r="Y711" s="135" t="s">
        <v>1459</v>
      </c>
      <c r="Z711" s="125"/>
      <c r="AA711" s="125"/>
      <c r="AB711" s="125"/>
      <c r="AC711" s="125"/>
      <c r="AD711" s="125"/>
      <c r="AE711" s="125"/>
      <c r="AF711" s="125"/>
      <c r="AG711" s="125" t="s">
        <v>2131</v>
      </c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  <c r="BA711" s="125"/>
      <c r="BB711" s="125"/>
      <c r="BC711" s="125"/>
      <c r="BD711" s="125"/>
      <c r="BE711" s="125"/>
      <c r="BF711" s="125"/>
      <c r="BG711" s="125"/>
      <c r="BH711" s="125"/>
    </row>
    <row r="712" spans="1:60" ht="33.75" outlineLevel="2" x14ac:dyDescent="0.2">
      <c r="A712" s="132"/>
      <c r="B712" s="133"/>
      <c r="C712" s="269" t="s">
        <v>732</v>
      </c>
      <c r="D712" s="270"/>
      <c r="E712" s="270"/>
      <c r="F712" s="270"/>
      <c r="G712" s="270"/>
      <c r="H712" s="135"/>
      <c r="I712" s="135"/>
      <c r="J712" s="135"/>
      <c r="K712" s="135"/>
      <c r="L712" s="135"/>
      <c r="M712" s="135"/>
      <c r="N712" s="134"/>
      <c r="O712" s="134"/>
      <c r="P712" s="134"/>
      <c r="Q712" s="134"/>
      <c r="R712" s="135"/>
      <c r="S712" s="135"/>
      <c r="T712" s="135"/>
      <c r="U712" s="135"/>
      <c r="V712" s="135"/>
      <c r="W712" s="135"/>
      <c r="X712" s="135"/>
      <c r="Y712" s="135"/>
      <c r="Z712" s="125"/>
      <c r="AA712" s="125"/>
      <c r="AB712" s="125"/>
      <c r="AC712" s="125"/>
      <c r="AD712" s="125"/>
      <c r="AE712" s="125"/>
      <c r="AF712" s="125"/>
      <c r="AG712" s="125" t="s">
        <v>1462</v>
      </c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  <c r="BA712" s="154" t="str">
        <f>C712</f>
        <v>Tvrzená polyisokyanurátová pěna (PIR) oboustraně opatřená hliníkovou fólií a na horní ploše nakašírovanou fólií pro pojistnou hydroizolaci z polypropylenu se svislými i vodorovnými přesahy, spoj na pero a drážku.</v>
      </c>
      <c r="BB712" s="125"/>
      <c r="BC712" s="125"/>
      <c r="BD712" s="125"/>
      <c r="BE712" s="125"/>
      <c r="BF712" s="125"/>
      <c r="BG712" s="125"/>
      <c r="BH712" s="125"/>
    </row>
    <row r="713" spans="1:60" outlineLevel="3" x14ac:dyDescent="0.2">
      <c r="A713" s="132"/>
      <c r="B713" s="133"/>
      <c r="C713" s="171" t="s">
        <v>2179</v>
      </c>
      <c r="D713" s="136"/>
      <c r="E713" s="137"/>
      <c r="F713" s="138"/>
      <c r="G713" s="138"/>
      <c r="H713" s="135"/>
      <c r="I713" s="135"/>
      <c r="J713" s="135"/>
      <c r="K713" s="135"/>
      <c r="L713" s="135"/>
      <c r="M713" s="135"/>
      <c r="N713" s="134"/>
      <c r="O713" s="134"/>
      <c r="P713" s="134"/>
      <c r="Q713" s="134"/>
      <c r="R713" s="135"/>
      <c r="S713" s="135"/>
      <c r="T713" s="135"/>
      <c r="U713" s="135"/>
      <c r="V713" s="135"/>
      <c r="W713" s="135"/>
      <c r="X713" s="135"/>
      <c r="Y713" s="135"/>
      <c r="Z713" s="125"/>
      <c r="AA713" s="125"/>
      <c r="AB713" s="125"/>
      <c r="AC713" s="125"/>
      <c r="AD713" s="125"/>
      <c r="AE713" s="125"/>
      <c r="AF713" s="125"/>
      <c r="AG713" s="125" t="s">
        <v>1462</v>
      </c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5"/>
      <c r="BB713" s="125"/>
      <c r="BC713" s="125"/>
      <c r="BD713" s="125"/>
      <c r="BE713" s="125"/>
      <c r="BF713" s="125"/>
      <c r="BG713" s="125"/>
      <c r="BH713" s="125"/>
    </row>
    <row r="714" spans="1:60" outlineLevel="3" x14ac:dyDescent="0.2">
      <c r="A714" s="132"/>
      <c r="B714" s="133"/>
      <c r="C714" s="271" t="s">
        <v>733</v>
      </c>
      <c r="D714" s="272"/>
      <c r="E714" s="272"/>
      <c r="F714" s="272"/>
      <c r="G714" s="272"/>
      <c r="H714" s="135"/>
      <c r="I714" s="135"/>
      <c r="J714" s="135"/>
      <c r="K714" s="135"/>
      <c r="L714" s="135"/>
      <c r="M714" s="135"/>
      <c r="N714" s="134"/>
      <c r="O714" s="134"/>
      <c r="P714" s="134"/>
      <c r="Q714" s="134"/>
      <c r="R714" s="135"/>
      <c r="S714" s="135"/>
      <c r="T714" s="135"/>
      <c r="U714" s="135"/>
      <c r="V714" s="135"/>
      <c r="W714" s="135"/>
      <c r="X714" s="135"/>
      <c r="Y714" s="135"/>
      <c r="Z714" s="125"/>
      <c r="AA714" s="125"/>
      <c r="AB714" s="125"/>
      <c r="AC714" s="125"/>
      <c r="AD714" s="125"/>
      <c r="AE714" s="125"/>
      <c r="AF714" s="125"/>
      <c r="AG714" s="125" t="s">
        <v>1462</v>
      </c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5"/>
      <c r="BB714" s="125"/>
      <c r="BC714" s="125"/>
      <c r="BD714" s="125"/>
      <c r="BE714" s="125"/>
      <c r="BF714" s="125"/>
      <c r="BG714" s="125"/>
      <c r="BH714" s="125"/>
    </row>
    <row r="715" spans="1:60" outlineLevel="3" x14ac:dyDescent="0.2">
      <c r="A715" s="132"/>
      <c r="B715" s="133"/>
      <c r="C715" s="271" t="s">
        <v>1005</v>
      </c>
      <c r="D715" s="272"/>
      <c r="E715" s="272"/>
      <c r="F715" s="272"/>
      <c r="G715" s="272"/>
      <c r="H715" s="135"/>
      <c r="I715" s="135"/>
      <c r="J715" s="135"/>
      <c r="K715" s="135"/>
      <c r="L715" s="135"/>
      <c r="M715" s="135"/>
      <c r="N715" s="134"/>
      <c r="O715" s="134"/>
      <c r="P715" s="134"/>
      <c r="Q715" s="134"/>
      <c r="R715" s="135"/>
      <c r="S715" s="135"/>
      <c r="T715" s="135"/>
      <c r="U715" s="135"/>
      <c r="V715" s="135"/>
      <c r="W715" s="135"/>
      <c r="X715" s="135"/>
      <c r="Y715" s="135"/>
      <c r="Z715" s="125"/>
      <c r="AA715" s="125"/>
      <c r="AB715" s="125"/>
      <c r="AC715" s="125"/>
      <c r="AD715" s="125"/>
      <c r="AE715" s="125"/>
      <c r="AF715" s="125"/>
      <c r="AG715" s="125" t="s">
        <v>1462</v>
      </c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5"/>
      <c r="BB715" s="125"/>
      <c r="BC715" s="125"/>
      <c r="BD715" s="125"/>
      <c r="BE715" s="125"/>
      <c r="BF715" s="125"/>
      <c r="BG715" s="125"/>
      <c r="BH715" s="125"/>
    </row>
    <row r="716" spans="1:60" outlineLevel="3" x14ac:dyDescent="0.2">
      <c r="A716" s="132"/>
      <c r="B716" s="133"/>
      <c r="C716" s="271" t="s">
        <v>734</v>
      </c>
      <c r="D716" s="272"/>
      <c r="E716" s="272"/>
      <c r="F716" s="272"/>
      <c r="G716" s="272"/>
      <c r="H716" s="135"/>
      <c r="I716" s="135"/>
      <c r="J716" s="135"/>
      <c r="K716" s="135"/>
      <c r="L716" s="135"/>
      <c r="M716" s="135"/>
      <c r="N716" s="134"/>
      <c r="O716" s="134"/>
      <c r="P716" s="134"/>
      <c r="Q716" s="134"/>
      <c r="R716" s="135"/>
      <c r="S716" s="135"/>
      <c r="T716" s="135"/>
      <c r="U716" s="135"/>
      <c r="V716" s="135"/>
      <c r="W716" s="135"/>
      <c r="X716" s="135"/>
      <c r="Y716" s="135"/>
      <c r="Z716" s="125"/>
      <c r="AA716" s="125"/>
      <c r="AB716" s="125"/>
      <c r="AC716" s="125"/>
      <c r="AD716" s="125"/>
      <c r="AE716" s="125"/>
      <c r="AF716" s="125"/>
      <c r="AG716" s="125" t="s">
        <v>1462</v>
      </c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5"/>
      <c r="BB716" s="125"/>
      <c r="BC716" s="125"/>
      <c r="BD716" s="125"/>
      <c r="BE716" s="125"/>
      <c r="BF716" s="125"/>
      <c r="BG716" s="125"/>
      <c r="BH716" s="125"/>
    </row>
    <row r="717" spans="1:60" outlineLevel="3" x14ac:dyDescent="0.2">
      <c r="A717" s="132"/>
      <c r="B717" s="133"/>
      <c r="C717" s="271" t="s">
        <v>735</v>
      </c>
      <c r="D717" s="272"/>
      <c r="E717" s="272"/>
      <c r="F717" s="272"/>
      <c r="G717" s="272"/>
      <c r="H717" s="135"/>
      <c r="I717" s="135"/>
      <c r="J717" s="135"/>
      <c r="K717" s="135"/>
      <c r="L717" s="135"/>
      <c r="M717" s="135"/>
      <c r="N717" s="134"/>
      <c r="O717" s="134"/>
      <c r="P717" s="134"/>
      <c r="Q717" s="134"/>
      <c r="R717" s="135"/>
      <c r="S717" s="135"/>
      <c r="T717" s="135"/>
      <c r="U717" s="135"/>
      <c r="V717" s="135"/>
      <c r="W717" s="135"/>
      <c r="X717" s="135"/>
      <c r="Y717" s="135"/>
      <c r="Z717" s="125"/>
      <c r="AA717" s="125"/>
      <c r="AB717" s="125"/>
      <c r="AC717" s="125"/>
      <c r="AD717" s="125"/>
      <c r="AE717" s="125"/>
      <c r="AF717" s="125"/>
      <c r="AG717" s="125" t="s">
        <v>1462</v>
      </c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  <c r="BA717" s="125"/>
      <c r="BB717" s="125"/>
      <c r="BC717" s="125"/>
      <c r="BD717" s="125"/>
      <c r="BE717" s="125"/>
      <c r="BF717" s="125"/>
      <c r="BG717" s="125"/>
      <c r="BH717" s="125"/>
    </row>
    <row r="718" spans="1:60" ht="22.5" outlineLevel="2" x14ac:dyDescent="0.2">
      <c r="A718" s="132"/>
      <c r="B718" s="133"/>
      <c r="C718" s="170" t="s">
        <v>736</v>
      </c>
      <c r="D718" s="168"/>
      <c r="E718" s="169">
        <v>105.94</v>
      </c>
      <c r="F718" s="135"/>
      <c r="G718" s="135"/>
      <c r="H718" s="135"/>
      <c r="I718" s="135"/>
      <c r="J718" s="135"/>
      <c r="K718" s="135"/>
      <c r="L718" s="135"/>
      <c r="M718" s="135"/>
      <c r="N718" s="134"/>
      <c r="O718" s="134"/>
      <c r="P718" s="134"/>
      <c r="Q718" s="134"/>
      <c r="R718" s="135"/>
      <c r="S718" s="135"/>
      <c r="T718" s="135"/>
      <c r="U718" s="135"/>
      <c r="V718" s="135"/>
      <c r="W718" s="135"/>
      <c r="X718" s="135"/>
      <c r="Y718" s="135"/>
      <c r="Z718" s="125"/>
      <c r="AA718" s="125"/>
      <c r="AB718" s="125"/>
      <c r="AC718" s="125"/>
      <c r="AD718" s="125"/>
      <c r="AE718" s="125"/>
      <c r="AF718" s="125"/>
      <c r="AG718" s="125" t="s">
        <v>1619</v>
      </c>
      <c r="AH718" s="125">
        <v>0</v>
      </c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  <c r="BA718" s="125"/>
      <c r="BB718" s="125"/>
      <c r="BC718" s="125"/>
      <c r="BD718" s="125"/>
      <c r="BE718" s="125"/>
      <c r="BF718" s="125"/>
      <c r="BG718" s="125"/>
      <c r="BH718" s="125"/>
    </row>
    <row r="719" spans="1:60" ht="22.5" outlineLevel="3" x14ac:dyDescent="0.2">
      <c r="A719" s="132"/>
      <c r="B719" s="133"/>
      <c r="C719" s="170" t="s">
        <v>737</v>
      </c>
      <c r="D719" s="168"/>
      <c r="E719" s="169">
        <v>1.2</v>
      </c>
      <c r="F719" s="135"/>
      <c r="G719" s="135"/>
      <c r="H719" s="135"/>
      <c r="I719" s="135"/>
      <c r="J719" s="135"/>
      <c r="K719" s="135"/>
      <c r="L719" s="135"/>
      <c r="M719" s="135"/>
      <c r="N719" s="134"/>
      <c r="O719" s="134"/>
      <c r="P719" s="134"/>
      <c r="Q719" s="134"/>
      <c r="R719" s="135"/>
      <c r="S719" s="135"/>
      <c r="T719" s="135"/>
      <c r="U719" s="135"/>
      <c r="V719" s="135"/>
      <c r="W719" s="135"/>
      <c r="X719" s="135"/>
      <c r="Y719" s="135"/>
      <c r="Z719" s="125"/>
      <c r="AA719" s="125"/>
      <c r="AB719" s="125"/>
      <c r="AC719" s="125"/>
      <c r="AD719" s="125"/>
      <c r="AE719" s="125"/>
      <c r="AF719" s="125"/>
      <c r="AG719" s="125" t="s">
        <v>1619</v>
      </c>
      <c r="AH719" s="125">
        <v>0</v>
      </c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  <c r="BA719" s="125"/>
      <c r="BB719" s="125"/>
      <c r="BC719" s="125"/>
      <c r="BD719" s="125"/>
      <c r="BE719" s="125"/>
      <c r="BF719" s="125"/>
      <c r="BG719" s="125"/>
      <c r="BH719" s="125"/>
    </row>
    <row r="720" spans="1:60" outlineLevel="1" x14ac:dyDescent="0.2">
      <c r="A720" s="147">
        <v>165</v>
      </c>
      <c r="B720" s="148" t="s">
        <v>738</v>
      </c>
      <c r="C720" s="163" t="s">
        <v>739</v>
      </c>
      <c r="D720" s="149" t="s">
        <v>1672</v>
      </c>
      <c r="E720" s="150">
        <v>360</v>
      </c>
      <c r="F720" s="151"/>
      <c r="G720" s="152">
        <f>ROUND(E720*F720,2)</f>
        <v>0</v>
      </c>
      <c r="H720" s="151">
        <v>6.9</v>
      </c>
      <c r="I720" s="152">
        <f>ROUND(E720*H720,2)</f>
        <v>2484</v>
      </c>
      <c r="J720" s="151">
        <v>0</v>
      </c>
      <c r="K720" s="152">
        <f>ROUND(E720*J720,2)</f>
        <v>0</v>
      </c>
      <c r="L720" s="152">
        <v>21</v>
      </c>
      <c r="M720" s="152">
        <f>G720*(1+L720/100)</f>
        <v>0</v>
      </c>
      <c r="N720" s="150">
        <v>0</v>
      </c>
      <c r="O720" s="150">
        <f>ROUND(E720*N720,2)</f>
        <v>0</v>
      </c>
      <c r="P720" s="150">
        <v>0</v>
      </c>
      <c r="Q720" s="150">
        <f>ROUND(E720*P720,2)</f>
        <v>0</v>
      </c>
      <c r="R720" s="152" t="s">
        <v>1657</v>
      </c>
      <c r="S720" s="152" t="s">
        <v>1617</v>
      </c>
      <c r="T720" s="153" t="s">
        <v>1617</v>
      </c>
      <c r="U720" s="135">
        <v>0</v>
      </c>
      <c r="V720" s="135">
        <f>ROUND(E720*U720,2)</f>
        <v>0</v>
      </c>
      <c r="W720" s="135"/>
      <c r="X720" s="135" t="s">
        <v>1541</v>
      </c>
      <c r="Y720" s="135" t="s">
        <v>1459</v>
      </c>
      <c r="Z720" s="125"/>
      <c r="AA720" s="125"/>
      <c r="AB720" s="125"/>
      <c r="AC720" s="125"/>
      <c r="AD720" s="125"/>
      <c r="AE720" s="125"/>
      <c r="AF720" s="125"/>
      <c r="AG720" s="125" t="s">
        <v>2131</v>
      </c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  <c r="BA720" s="125"/>
      <c r="BB720" s="125"/>
      <c r="BC720" s="125"/>
      <c r="BD720" s="125"/>
      <c r="BE720" s="125"/>
      <c r="BF720" s="125"/>
      <c r="BG720" s="125"/>
      <c r="BH720" s="125"/>
    </row>
    <row r="721" spans="1:60" ht="22.5" outlineLevel="2" x14ac:dyDescent="0.2">
      <c r="A721" s="132"/>
      <c r="B721" s="133"/>
      <c r="C721" s="170" t="s">
        <v>740</v>
      </c>
      <c r="D721" s="168"/>
      <c r="E721" s="169">
        <v>353</v>
      </c>
      <c r="F721" s="135"/>
      <c r="G721" s="135"/>
      <c r="H721" s="135"/>
      <c r="I721" s="135"/>
      <c r="J721" s="135"/>
      <c r="K721" s="135"/>
      <c r="L721" s="135"/>
      <c r="M721" s="135"/>
      <c r="N721" s="134"/>
      <c r="O721" s="134"/>
      <c r="P721" s="134"/>
      <c r="Q721" s="134"/>
      <c r="R721" s="135"/>
      <c r="S721" s="135"/>
      <c r="T721" s="135"/>
      <c r="U721" s="135"/>
      <c r="V721" s="135"/>
      <c r="W721" s="135"/>
      <c r="X721" s="135"/>
      <c r="Y721" s="135"/>
      <c r="Z721" s="125"/>
      <c r="AA721" s="125"/>
      <c r="AB721" s="125"/>
      <c r="AC721" s="125"/>
      <c r="AD721" s="125"/>
      <c r="AE721" s="125"/>
      <c r="AF721" s="125"/>
      <c r="AG721" s="125" t="s">
        <v>1619</v>
      </c>
      <c r="AH721" s="125">
        <v>0</v>
      </c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  <c r="BA721" s="125"/>
      <c r="BB721" s="125"/>
      <c r="BC721" s="125"/>
      <c r="BD721" s="125"/>
      <c r="BE721" s="125"/>
      <c r="BF721" s="125"/>
      <c r="BG721" s="125"/>
      <c r="BH721" s="125"/>
    </row>
    <row r="722" spans="1:60" outlineLevel="3" x14ac:dyDescent="0.2">
      <c r="A722" s="132"/>
      <c r="B722" s="133"/>
      <c r="C722" s="170" t="s">
        <v>741</v>
      </c>
      <c r="D722" s="168"/>
      <c r="E722" s="169">
        <v>7</v>
      </c>
      <c r="F722" s="135"/>
      <c r="G722" s="135"/>
      <c r="H722" s="135"/>
      <c r="I722" s="135"/>
      <c r="J722" s="135"/>
      <c r="K722" s="135"/>
      <c r="L722" s="135"/>
      <c r="M722" s="135"/>
      <c r="N722" s="134"/>
      <c r="O722" s="134"/>
      <c r="P722" s="134"/>
      <c r="Q722" s="134"/>
      <c r="R722" s="135"/>
      <c r="S722" s="135"/>
      <c r="T722" s="135"/>
      <c r="U722" s="135"/>
      <c r="V722" s="135"/>
      <c r="W722" s="135"/>
      <c r="X722" s="135"/>
      <c r="Y722" s="135"/>
      <c r="Z722" s="125"/>
      <c r="AA722" s="125"/>
      <c r="AB722" s="125"/>
      <c r="AC722" s="125"/>
      <c r="AD722" s="125"/>
      <c r="AE722" s="125"/>
      <c r="AF722" s="125"/>
      <c r="AG722" s="125" t="s">
        <v>1619</v>
      </c>
      <c r="AH722" s="125">
        <v>0</v>
      </c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  <c r="AU722" s="125"/>
      <c r="AV722" s="125"/>
      <c r="AW722" s="125"/>
      <c r="AX722" s="125"/>
      <c r="AY722" s="125"/>
      <c r="AZ722" s="125"/>
      <c r="BA722" s="125"/>
      <c r="BB722" s="125"/>
      <c r="BC722" s="125"/>
      <c r="BD722" s="125"/>
      <c r="BE722" s="125"/>
      <c r="BF722" s="125"/>
      <c r="BG722" s="125"/>
      <c r="BH722" s="125"/>
    </row>
    <row r="723" spans="1:60" outlineLevel="1" x14ac:dyDescent="0.2">
      <c r="A723" s="147">
        <v>166</v>
      </c>
      <c r="B723" s="148" t="s">
        <v>742</v>
      </c>
      <c r="C723" s="163" t="s">
        <v>743</v>
      </c>
      <c r="D723" s="149" t="s">
        <v>2031</v>
      </c>
      <c r="E723" s="150">
        <v>450</v>
      </c>
      <c r="F723" s="151"/>
      <c r="G723" s="152">
        <f>ROUND(E723*F723,2)</f>
        <v>0</v>
      </c>
      <c r="H723" s="151">
        <v>23</v>
      </c>
      <c r="I723" s="152">
        <f>ROUND(E723*H723,2)</f>
        <v>10350</v>
      </c>
      <c r="J723" s="151">
        <v>0</v>
      </c>
      <c r="K723" s="152">
        <f>ROUND(E723*J723,2)</f>
        <v>0</v>
      </c>
      <c r="L723" s="152">
        <v>21</v>
      </c>
      <c r="M723" s="152">
        <f>G723*(1+L723/100)</f>
        <v>0</v>
      </c>
      <c r="N723" s="150">
        <v>1E-3</v>
      </c>
      <c r="O723" s="150">
        <f>ROUND(E723*N723,2)</f>
        <v>0.45</v>
      </c>
      <c r="P723" s="150">
        <v>0</v>
      </c>
      <c r="Q723" s="150">
        <f>ROUND(E723*P723,2)</f>
        <v>0</v>
      </c>
      <c r="R723" s="152" t="s">
        <v>1657</v>
      </c>
      <c r="S723" s="152" t="s">
        <v>1617</v>
      </c>
      <c r="T723" s="153" t="s">
        <v>1617</v>
      </c>
      <c r="U723" s="135">
        <v>0</v>
      </c>
      <c r="V723" s="135">
        <f>ROUND(E723*U723,2)</f>
        <v>0</v>
      </c>
      <c r="W723" s="135"/>
      <c r="X723" s="135" t="s">
        <v>1541</v>
      </c>
      <c r="Y723" s="135" t="s">
        <v>1459</v>
      </c>
      <c r="Z723" s="125"/>
      <c r="AA723" s="125"/>
      <c r="AB723" s="125"/>
      <c r="AC723" s="125"/>
      <c r="AD723" s="125"/>
      <c r="AE723" s="125"/>
      <c r="AF723" s="125"/>
      <c r="AG723" s="125" t="s">
        <v>2131</v>
      </c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5"/>
      <c r="AY723" s="125"/>
      <c r="AZ723" s="125"/>
      <c r="BA723" s="125"/>
      <c r="BB723" s="125"/>
      <c r="BC723" s="125"/>
      <c r="BD723" s="125"/>
      <c r="BE723" s="125"/>
      <c r="BF723" s="125"/>
      <c r="BG723" s="125"/>
      <c r="BH723" s="125"/>
    </row>
    <row r="724" spans="1:60" ht="22.5" outlineLevel="2" x14ac:dyDescent="0.2">
      <c r="A724" s="132"/>
      <c r="B724" s="133"/>
      <c r="C724" s="170" t="s">
        <v>744</v>
      </c>
      <c r="D724" s="168"/>
      <c r="E724" s="169">
        <v>441.25</v>
      </c>
      <c r="F724" s="135"/>
      <c r="G724" s="135"/>
      <c r="H724" s="135"/>
      <c r="I724" s="135"/>
      <c r="J724" s="135"/>
      <c r="K724" s="135"/>
      <c r="L724" s="135"/>
      <c r="M724" s="135"/>
      <c r="N724" s="134"/>
      <c r="O724" s="134"/>
      <c r="P724" s="134"/>
      <c r="Q724" s="134"/>
      <c r="R724" s="135"/>
      <c r="S724" s="135"/>
      <c r="T724" s="135"/>
      <c r="U724" s="135"/>
      <c r="V724" s="135"/>
      <c r="W724" s="135"/>
      <c r="X724" s="135"/>
      <c r="Y724" s="135"/>
      <c r="Z724" s="125"/>
      <c r="AA724" s="125"/>
      <c r="AB724" s="125"/>
      <c r="AC724" s="125"/>
      <c r="AD724" s="125"/>
      <c r="AE724" s="125"/>
      <c r="AF724" s="125"/>
      <c r="AG724" s="125" t="s">
        <v>1619</v>
      </c>
      <c r="AH724" s="125">
        <v>0</v>
      </c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5"/>
      <c r="AY724" s="125"/>
      <c r="AZ724" s="125"/>
      <c r="BA724" s="125"/>
      <c r="BB724" s="125"/>
      <c r="BC724" s="125"/>
      <c r="BD724" s="125"/>
      <c r="BE724" s="125"/>
      <c r="BF724" s="125"/>
      <c r="BG724" s="125"/>
      <c r="BH724" s="125"/>
    </row>
    <row r="725" spans="1:60" outlineLevel="3" x14ac:dyDescent="0.2">
      <c r="A725" s="132"/>
      <c r="B725" s="133"/>
      <c r="C725" s="170" t="s">
        <v>745</v>
      </c>
      <c r="D725" s="168"/>
      <c r="E725" s="169">
        <v>8.75</v>
      </c>
      <c r="F725" s="135"/>
      <c r="G725" s="135"/>
      <c r="H725" s="135"/>
      <c r="I725" s="135"/>
      <c r="J725" s="135"/>
      <c r="K725" s="135"/>
      <c r="L725" s="135"/>
      <c r="M725" s="135"/>
      <c r="N725" s="134"/>
      <c r="O725" s="134"/>
      <c r="P725" s="134"/>
      <c r="Q725" s="134"/>
      <c r="R725" s="135"/>
      <c r="S725" s="135"/>
      <c r="T725" s="135"/>
      <c r="U725" s="135"/>
      <c r="V725" s="135"/>
      <c r="W725" s="135"/>
      <c r="X725" s="135"/>
      <c r="Y725" s="135"/>
      <c r="Z725" s="125"/>
      <c r="AA725" s="125"/>
      <c r="AB725" s="125"/>
      <c r="AC725" s="125"/>
      <c r="AD725" s="125"/>
      <c r="AE725" s="125"/>
      <c r="AF725" s="125"/>
      <c r="AG725" s="125" t="s">
        <v>1619</v>
      </c>
      <c r="AH725" s="125">
        <v>0</v>
      </c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5"/>
      <c r="AY725" s="125"/>
      <c r="AZ725" s="125"/>
      <c r="BA725" s="125"/>
      <c r="BB725" s="125"/>
      <c r="BC725" s="125"/>
      <c r="BD725" s="125"/>
      <c r="BE725" s="125"/>
      <c r="BF725" s="125"/>
      <c r="BG725" s="125"/>
      <c r="BH725" s="125"/>
    </row>
    <row r="726" spans="1:60" outlineLevel="1" x14ac:dyDescent="0.2">
      <c r="A726" s="155">
        <v>167</v>
      </c>
      <c r="B726" s="156" t="s">
        <v>746</v>
      </c>
      <c r="C726" s="164" t="s">
        <v>747</v>
      </c>
      <c r="D726" s="157" t="s">
        <v>1682</v>
      </c>
      <c r="E726" s="158">
        <v>2.1905299999999999</v>
      </c>
      <c r="F726" s="159"/>
      <c r="G726" s="160">
        <f>ROUND(E726*F726,2)</f>
        <v>0</v>
      </c>
      <c r="H726" s="159">
        <v>0</v>
      </c>
      <c r="I726" s="160">
        <f>ROUND(E726*H726,2)</f>
        <v>0</v>
      </c>
      <c r="J726" s="159">
        <v>1023</v>
      </c>
      <c r="K726" s="160">
        <f>ROUND(E726*J726,2)</f>
        <v>2240.91</v>
      </c>
      <c r="L726" s="160">
        <v>21</v>
      </c>
      <c r="M726" s="160">
        <f>G726*(1+L726/100)</f>
        <v>0</v>
      </c>
      <c r="N726" s="158">
        <v>0</v>
      </c>
      <c r="O726" s="158">
        <f>ROUND(E726*N726,2)</f>
        <v>0</v>
      </c>
      <c r="P726" s="158">
        <v>0</v>
      </c>
      <c r="Q726" s="158">
        <f>ROUND(E726*P726,2)</f>
        <v>0</v>
      </c>
      <c r="R726" s="160"/>
      <c r="S726" s="160" t="s">
        <v>1617</v>
      </c>
      <c r="T726" s="161" t="s">
        <v>1617</v>
      </c>
      <c r="U726" s="135">
        <v>0</v>
      </c>
      <c r="V726" s="135">
        <f>ROUND(E726*U726,2)</f>
        <v>0</v>
      </c>
      <c r="W726" s="135"/>
      <c r="X726" s="135" t="s">
        <v>1458</v>
      </c>
      <c r="Y726" s="135" t="s">
        <v>1459</v>
      </c>
      <c r="Z726" s="125"/>
      <c r="AA726" s="125"/>
      <c r="AB726" s="125"/>
      <c r="AC726" s="125"/>
      <c r="AD726" s="125"/>
      <c r="AE726" s="125"/>
      <c r="AF726" s="125"/>
      <c r="AG726" s="125" t="s">
        <v>2140</v>
      </c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5"/>
      <c r="AY726" s="125"/>
      <c r="AZ726" s="125"/>
      <c r="BA726" s="125"/>
      <c r="BB726" s="125"/>
      <c r="BC726" s="125"/>
      <c r="BD726" s="125"/>
      <c r="BE726" s="125"/>
      <c r="BF726" s="125"/>
      <c r="BG726" s="125"/>
      <c r="BH726" s="125"/>
    </row>
    <row r="727" spans="1:60" x14ac:dyDescent="0.2">
      <c r="A727" s="140" t="s">
        <v>1451</v>
      </c>
      <c r="B727" s="141" t="s">
        <v>1355</v>
      </c>
      <c r="C727" s="162" t="s">
        <v>1356</v>
      </c>
      <c r="D727" s="142"/>
      <c r="E727" s="143"/>
      <c r="F727" s="144"/>
      <c r="G727" s="144">
        <f>SUMIF(AG728:AG767,"&lt;&gt;NOR",G728:G767)</f>
        <v>0</v>
      </c>
      <c r="H727" s="144"/>
      <c r="I727" s="144">
        <f>SUM(I728:I767)</f>
        <v>254560.45</v>
      </c>
      <c r="J727" s="144"/>
      <c r="K727" s="144">
        <f>SUM(K728:K767)</f>
        <v>95761.250000000015</v>
      </c>
      <c r="L727" s="144"/>
      <c r="M727" s="144">
        <f>SUM(M728:M767)</f>
        <v>0</v>
      </c>
      <c r="N727" s="143"/>
      <c r="O727" s="143">
        <f>SUM(O728:O767)</f>
        <v>6.94</v>
      </c>
      <c r="P727" s="143"/>
      <c r="Q727" s="143">
        <f>SUM(Q728:Q767)</f>
        <v>0</v>
      </c>
      <c r="R727" s="144"/>
      <c r="S727" s="144"/>
      <c r="T727" s="145"/>
      <c r="U727" s="139"/>
      <c r="V727" s="139">
        <f>SUM(V728:V767)</f>
        <v>0</v>
      </c>
      <c r="W727" s="139"/>
      <c r="X727" s="139"/>
      <c r="Y727" s="139"/>
      <c r="AG727" t="s">
        <v>1452</v>
      </c>
    </row>
    <row r="728" spans="1:60" outlineLevel="1" x14ac:dyDescent="0.2">
      <c r="A728" s="147">
        <v>168</v>
      </c>
      <c r="B728" s="148" t="s">
        <v>748</v>
      </c>
      <c r="C728" s="163" t="s">
        <v>749</v>
      </c>
      <c r="D728" s="149" t="s">
        <v>1716</v>
      </c>
      <c r="E728" s="150">
        <v>27.2</v>
      </c>
      <c r="F728" s="151"/>
      <c r="G728" s="152">
        <f>ROUND(E728*F728,2)</f>
        <v>0</v>
      </c>
      <c r="H728" s="151">
        <v>16.149999999999999</v>
      </c>
      <c r="I728" s="152">
        <f>ROUND(E728*H728,2)</f>
        <v>439.28</v>
      </c>
      <c r="J728" s="151">
        <v>245.35</v>
      </c>
      <c r="K728" s="152">
        <f>ROUND(E728*J728,2)</f>
        <v>6673.52</v>
      </c>
      <c r="L728" s="152">
        <v>21</v>
      </c>
      <c r="M728" s="152">
        <f>G728*(1+L728/100)</f>
        <v>0</v>
      </c>
      <c r="N728" s="150">
        <v>9.8999999999999999E-4</v>
      </c>
      <c r="O728" s="150">
        <f>ROUND(E728*N728,2)</f>
        <v>0.03</v>
      </c>
      <c r="P728" s="150">
        <v>0</v>
      </c>
      <c r="Q728" s="150">
        <f>ROUND(E728*P728,2)</f>
        <v>0</v>
      </c>
      <c r="R728" s="152"/>
      <c r="S728" s="152" t="s">
        <v>1617</v>
      </c>
      <c r="T728" s="153" t="s">
        <v>1617</v>
      </c>
      <c r="U728" s="135">
        <v>0</v>
      </c>
      <c r="V728" s="135">
        <f>ROUND(E728*U728,2)</f>
        <v>0</v>
      </c>
      <c r="W728" s="135"/>
      <c r="X728" s="135" t="s">
        <v>1458</v>
      </c>
      <c r="Y728" s="135" t="s">
        <v>1459</v>
      </c>
      <c r="Z728" s="125"/>
      <c r="AA728" s="125"/>
      <c r="AB728" s="125"/>
      <c r="AC728" s="125"/>
      <c r="AD728" s="125"/>
      <c r="AE728" s="125"/>
      <c r="AF728" s="125"/>
      <c r="AG728" s="125" t="s">
        <v>2106</v>
      </c>
      <c r="AH728" s="125"/>
      <c r="AI728" s="125"/>
      <c r="AJ728" s="125"/>
      <c r="AK728" s="125"/>
      <c r="AL728" s="125"/>
      <c r="AM728" s="125"/>
      <c r="AN728" s="125"/>
      <c r="AO728" s="125"/>
      <c r="AP728" s="125"/>
      <c r="AQ728" s="125"/>
      <c r="AR728" s="125"/>
      <c r="AS728" s="125"/>
      <c r="AT728" s="125"/>
      <c r="AU728" s="125"/>
      <c r="AV728" s="125"/>
      <c r="AW728" s="125"/>
      <c r="AX728" s="125"/>
      <c r="AY728" s="125"/>
      <c r="AZ728" s="125"/>
      <c r="BA728" s="125"/>
      <c r="BB728" s="125"/>
      <c r="BC728" s="125"/>
      <c r="BD728" s="125"/>
      <c r="BE728" s="125"/>
      <c r="BF728" s="125"/>
      <c r="BG728" s="125"/>
      <c r="BH728" s="125"/>
    </row>
    <row r="729" spans="1:60" outlineLevel="2" x14ac:dyDescent="0.2">
      <c r="A729" s="132"/>
      <c r="B729" s="133"/>
      <c r="C729" s="170" t="s">
        <v>750</v>
      </c>
      <c r="D729" s="168"/>
      <c r="E729" s="169"/>
      <c r="F729" s="135"/>
      <c r="G729" s="135"/>
      <c r="H729" s="135"/>
      <c r="I729" s="135"/>
      <c r="J729" s="135"/>
      <c r="K729" s="135"/>
      <c r="L729" s="135"/>
      <c r="M729" s="135"/>
      <c r="N729" s="134"/>
      <c r="O729" s="134"/>
      <c r="P729" s="134"/>
      <c r="Q729" s="134"/>
      <c r="R729" s="135"/>
      <c r="S729" s="135"/>
      <c r="T729" s="135"/>
      <c r="U729" s="135"/>
      <c r="V729" s="135"/>
      <c r="W729" s="135"/>
      <c r="X729" s="135"/>
      <c r="Y729" s="135"/>
      <c r="Z729" s="125"/>
      <c r="AA729" s="125"/>
      <c r="AB729" s="125"/>
      <c r="AC729" s="125"/>
      <c r="AD729" s="125"/>
      <c r="AE729" s="125"/>
      <c r="AF729" s="125"/>
      <c r="AG729" s="125" t="s">
        <v>1619</v>
      </c>
      <c r="AH729" s="125">
        <v>0</v>
      </c>
      <c r="AI729" s="125"/>
      <c r="AJ729" s="125"/>
      <c r="AK729" s="125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125"/>
      <c r="AY729" s="125"/>
      <c r="AZ729" s="125"/>
      <c r="BA729" s="125"/>
      <c r="BB729" s="125"/>
      <c r="BC729" s="125"/>
      <c r="BD729" s="125"/>
      <c r="BE729" s="125"/>
      <c r="BF729" s="125"/>
      <c r="BG729" s="125"/>
      <c r="BH729" s="125"/>
    </row>
    <row r="730" spans="1:60" outlineLevel="3" x14ac:dyDescent="0.2">
      <c r="A730" s="132"/>
      <c r="B730" s="133"/>
      <c r="C730" s="170" t="s">
        <v>751</v>
      </c>
      <c r="D730" s="168"/>
      <c r="E730" s="169">
        <v>27.2</v>
      </c>
      <c r="F730" s="135"/>
      <c r="G730" s="135"/>
      <c r="H730" s="135"/>
      <c r="I730" s="135"/>
      <c r="J730" s="135"/>
      <c r="K730" s="135"/>
      <c r="L730" s="135"/>
      <c r="M730" s="135"/>
      <c r="N730" s="134"/>
      <c r="O730" s="134"/>
      <c r="P730" s="134"/>
      <c r="Q730" s="134"/>
      <c r="R730" s="135"/>
      <c r="S730" s="135"/>
      <c r="T730" s="135"/>
      <c r="U730" s="135"/>
      <c r="V730" s="135"/>
      <c r="W730" s="135"/>
      <c r="X730" s="135"/>
      <c r="Y730" s="135"/>
      <c r="Z730" s="125"/>
      <c r="AA730" s="125"/>
      <c r="AB730" s="125"/>
      <c r="AC730" s="125"/>
      <c r="AD730" s="125"/>
      <c r="AE730" s="125"/>
      <c r="AF730" s="125"/>
      <c r="AG730" s="125" t="s">
        <v>1619</v>
      </c>
      <c r="AH730" s="125">
        <v>0</v>
      </c>
      <c r="AI730" s="125"/>
      <c r="AJ730" s="125"/>
      <c r="AK730" s="125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125"/>
      <c r="AY730" s="125"/>
      <c r="AZ730" s="125"/>
      <c r="BA730" s="125"/>
      <c r="BB730" s="125"/>
      <c r="BC730" s="125"/>
      <c r="BD730" s="125"/>
      <c r="BE730" s="125"/>
      <c r="BF730" s="125"/>
      <c r="BG730" s="125"/>
      <c r="BH730" s="125"/>
    </row>
    <row r="731" spans="1:60" outlineLevel="1" x14ac:dyDescent="0.2">
      <c r="A731" s="147">
        <v>169</v>
      </c>
      <c r="B731" s="148" t="s">
        <v>752</v>
      </c>
      <c r="C731" s="163" t="s">
        <v>753</v>
      </c>
      <c r="D731" s="149" t="s">
        <v>1716</v>
      </c>
      <c r="E731" s="150">
        <v>98</v>
      </c>
      <c r="F731" s="151"/>
      <c r="G731" s="152">
        <f>ROUND(E731*F731,2)</f>
        <v>0</v>
      </c>
      <c r="H731" s="151">
        <v>16.149999999999999</v>
      </c>
      <c r="I731" s="152">
        <f>ROUND(E731*H731,2)</f>
        <v>1582.7</v>
      </c>
      <c r="J731" s="151">
        <v>353.85</v>
      </c>
      <c r="K731" s="152">
        <f>ROUND(E731*J731,2)</f>
        <v>34677.300000000003</v>
      </c>
      <c r="L731" s="152">
        <v>21</v>
      </c>
      <c r="M731" s="152">
        <f>G731*(1+L731/100)</f>
        <v>0</v>
      </c>
      <c r="N731" s="150">
        <v>9.8999999999999999E-4</v>
      </c>
      <c r="O731" s="150">
        <f>ROUND(E731*N731,2)</f>
        <v>0.1</v>
      </c>
      <c r="P731" s="150">
        <v>0</v>
      </c>
      <c r="Q731" s="150">
        <f>ROUND(E731*P731,2)</f>
        <v>0</v>
      </c>
      <c r="R731" s="152"/>
      <c r="S731" s="152" t="s">
        <v>1617</v>
      </c>
      <c r="T731" s="153" t="s">
        <v>1617</v>
      </c>
      <c r="U731" s="135">
        <v>0</v>
      </c>
      <c r="V731" s="135">
        <f>ROUND(E731*U731,2)</f>
        <v>0</v>
      </c>
      <c r="W731" s="135"/>
      <c r="X731" s="135" t="s">
        <v>1458</v>
      </c>
      <c r="Y731" s="135" t="s">
        <v>1459</v>
      </c>
      <c r="Z731" s="125"/>
      <c r="AA731" s="125"/>
      <c r="AB731" s="125"/>
      <c r="AC731" s="125"/>
      <c r="AD731" s="125"/>
      <c r="AE731" s="125"/>
      <c r="AF731" s="125"/>
      <c r="AG731" s="125" t="s">
        <v>2106</v>
      </c>
      <c r="AH731" s="125"/>
      <c r="AI731" s="125"/>
      <c r="AJ731" s="125"/>
      <c r="AK731" s="125"/>
      <c r="AL731" s="125"/>
      <c r="AM731" s="125"/>
      <c r="AN731" s="125"/>
      <c r="AO731" s="125"/>
      <c r="AP731" s="125"/>
      <c r="AQ731" s="125"/>
      <c r="AR731" s="125"/>
      <c r="AS731" s="125"/>
      <c r="AT731" s="125"/>
      <c r="AU731" s="125"/>
      <c r="AV731" s="125"/>
      <c r="AW731" s="125"/>
      <c r="AX731" s="125"/>
      <c r="AY731" s="125"/>
      <c r="AZ731" s="125"/>
      <c r="BA731" s="125"/>
      <c r="BB731" s="125"/>
      <c r="BC731" s="125"/>
      <c r="BD731" s="125"/>
      <c r="BE731" s="125"/>
      <c r="BF731" s="125"/>
      <c r="BG731" s="125"/>
      <c r="BH731" s="125"/>
    </row>
    <row r="732" spans="1:60" outlineLevel="2" x14ac:dyDescent="0.2">
      <c r="A732" s="132"/>
      <c r="B732" s="133"/>
      <c r="C732" s="170" t="s">
        <v>750</v>
      </c>
      <c r="D732" s="168"/>
      <c r="E732" s="169"/>
      <c r="F732" s="135"/>
      <c r="G732" s="135"/>
      <c r="H732" s="135"/>
      <c r="I732" s="135"/>
      <c r="J732" s="135"/>
      <c r="K732" s="135"/>
      <c r="L732" s="135"/>
      <c r="M732" s="135"/>
      <c r="N732" s="134"/>
      <c r="O732" s="134"/>
      <c r="P732" s="134"/>
      <c r="Q732" s="134"/>
      <c r="R732" s="135"/>
      <c r="S732" s="135"/>
      <c r="T732" s="135"/>
      <c r="U732" s="135"/>
      <c r="V732" s="135"/>
      <c r="W732" s="135"/>
      <c r="X732" s="135"/>
      <c r="Y732" s="135"/>
      <c r="Z732" s="125"/>
      <c r="AA732" s="125"/>
      <c r="AB732" s="125"/>
      <c r="AC732" s="125"/>
      <c r="AD732" s="125"/>
      <c r="AE732" s="125"/>
      <c r="AF732" s="125"/>
      <c r="AG732" s="125" t="s">
        <v>1619</v>
      </c>
      <c r="AH732" s="125">
        <v>0</v>
      </c>
      <c r="AI732" s="125"/>
      <c r="AJ732" s="125"/>
      <c r="AK732" s="125"/>
      <c r="AL732" s="125"/>
      <c r="AM732" s="125"/>
      <c r="AN732" s="125"/>
      <c r="AO732" s="125"/>
      <c r="AP732" s="125"/>
      <c r="AQ732" s="125"/>
      <c r="AR732" s="125"/>
      <c r="AS732" s="125"/>
      <c r="AT732" s="125"/>
      <c r="AU732" s="125"/>
      <c r="AV732" s="125"/>
      <c r="AW732" s="125"/>
      <c r="AX732" s="125"/>
      <c r="AY732" s="125"/>
      <c r="AZ732" s="125"/>
      <c r="BA732" s="125"/>
      <c r="BB732" s="125"/>
      <c r="BC732" s="125"/>
      <c r="BD732" s="125"/>
      <c r="BE732" s="125"/>
      <c r="BF732" s="125"/>
      <c r="BG732" s="125"/>
      <c r="BH732" s="125"/>
    </row>
    <row r="733" spans="1:60" outlineLevel="3" x14ac:dyDescent="0.2">
      <c r="A733" s="132"/>
      <c r="B733" s="133"/>
      <c r="C733" s="170" t="s">
        <v>754</v>
      </c>
      <c r="D733" s="168"/>
      <c r="E733" s="169">
        <v>98</v>
      </c>
      <c r="F733" s="135"/>
      <c r="G733" s="135"/>
      <c r="H733" s="135"/>
      <c r="I733" s="135"/>
      <c r="J733" s="135"/>
      <c r="K733" s="135"/>
      <c r="L733" s="135"/>
      <c r="M733" s="135"/>
      <c r="N733" s="134"/>
      <c r="O733" s="134"/>
      <c r="P733" s="134"/>
      <c r="Q733" s="134"/>
      <c r="R733" s="135"/>
      <c r="S733" s="135"/>
      <c r="T733" s="135"/>
      <c r="U733" s="135"/>
      <c r="V733" s="135"/>
      <c r="W733" s="135"/>
      <c r="X733" s="135"/>
      <c r="Y733" s="135"/>
      <c r="Z733" s="125"/>
      <c r="AA733" s="125"/>
      <c r="AB733" s="125"/>
      <c r="AC733" s="125"/>
      <c r="AD733" s="125"/>
      <c r="AE733" s="125"/>
      <c r="AF733" s="125"/>
      <c r="AG733" s="125" t="s">
        <v>1619</v>
      </c>
      <c r="AH733" s="125">
        <v>0</v>
      </c>
      <c r="AI733" s="125"/>
      <c r="AJ733" s="125"/>
      <c r="AK733" s="125"/>
      <c r="AL733" s="125"/>
      <c r="AM733" s="125"/>
      <c r="AN733" s="125"/>
      <c r="AO733" s="125"/>
      <c r="AP733" s="125"/>
      <c r="AQ733" s="125"/>
      <c r="AR733" s="125"/>
      <c r="AS733" s="125"/>
      <c r="AT733" s="125"/>
      <c r="AU733" s="125"/>
      <c r="AV733" s="125"/>
      <c r="AW733" s="125"/>
      <c r="AX733" s="125"/>
      <c r="AY733" s="125"/>
      <c r="AZ733" s="125"/>
      <c r="BA733" s="125"/>
      <c r="BB733" s="125"/>
      <c r="BC733" s="125"/>
      <c r="BD733" s="125"/>
      <c r="BE733" s="125"/>
      <c r="BF733" s="125"/>
      <c r="BG733" s="125"/>
      <c r="BH733" s="125"/>
    </row>
    <row r="734" spans="1:60" outlineLevel="1" x14ac:dyDescent="0.2">
      <c r="A734" s="147">
        <v>170</v>
      </c>
      <c r="B734" s="148" t="s">
        <v>755</v>
      </c>
      <c r="C734" s="163" t="s">
        <v>756</v>
      </c>
      <c r="D734" s="149" t="s">
        <v>1641</v>
      </c>
      <c r="E734" s="150">
        <v>98.087999999999994</v>
      </c>
      <c r="F734" s="151"/>
      <c r="G734" s="152">
        <f>ROUND(E734*F734,2)</f>
        <v>0</v>
      </c>
      <c r="H734" s="151">
        <v>0</v>
      </c>
      <c r="I734" s="152">
        <f>ROUND(E734*H734,2)</f>
        <v>0</v>
      </c>
      <c r="J734" s="151">
        <v>104</v>
      </c>
      <c r="K734" s="152">
        <f>ROUND(E734*J734,2)</f>
        <v>10201.15</v>
      </c>
      <c r="L734" s="152">
        <v>21</v>
      </c>
      <c r="M734" s="152">
        <f>G734*(1+L734/100)</f>
        <v>0</v>
      </c>
      <c r="N734" s="150">
        <v>0</v>
      </c>
      <c r="O734" s="150">
        <f>ROUND(E734*N734,2)</f>
        <v>0</v>
      </c>
      <c r="P734" s="150">
        <v>0</v>
      </c>
      <c r="Q734" s="150">
        <f>ROUND(E734*P734,2)</f>
        <v>0</v>
      </c>
      <c r="R734" s="152"/>
      <c r="S734" s="152" t="s">
        <v>1456</v>
      </c>
      <c r="T734" s="153" t="s">
        <v>1457</v>
      </c>
      <c r="U734" s="135">
        <v>0</v>
      </c>
      <c r="V734" s="135">
        <f>ROUND(E734*U734,2)</f>
        <v>0</v>
      </c>
      <c r="W734" s="135"/>
      <c r="X734" s="135" t="s">
        <v>1458</v>
      </c>
      <c r="Y734" s="135" t="s">
        <v>1459</v>
      </c>
      <c r="Z734" s="125"/>
      <c r="AA734" s="125"/>
      <c r="AB734" s="125"/>
      <c r="AC734" s="125"/>
      <c r="AD734" s="125"/>
      <c r="AE734" s="125"/>
      <c r="AF734" s="125"/>
      <c r="AG734" s="125" t="s">
        <v>2106</v>
      </c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5"/>
      <c r="AR734" s="125"/>
      <c r="AS734" s="125"/>
      <c r="AT734" s="125"/>
      <c r="AU734" s="125"/>
      <c r="AV734" s="125"/>
      <c r="AW734" s="125"/>
      <c r="AX734" s="125"/>
      <c r="AY734" s="125"/>
      <c r="AZ734" s="125"/>
      <c r="BA734" s="125"/>
      <c r="BB734" s="125"/>
      <c r="BC734" s="125"/>
      <c r="BD734" s="125"/>
      <c r="BE734" s="125"/>
      <c r="BF734" s="125"/>
      <c r="BG734" s="125"/>
      <c r="BH734" s="125"/>
    </row>
    <row r="735" spans="1:60" outlineLevel="2" x14ac:dyDescent="0.2">
      <c r="A735" s="132"/>
      <c r="B735" s="133"/>
      <c r="C735" s="170" t="s">
        <v>757</v>
      </c>
      <c r="D735" s="168"/>
      <c r="E735" s="169">
        <v>98.09</v>
      </c>
      <c r="F735" s="135"/>
      <c r="G735" s="135"/>
      <c r="H735" s="135"/>
      <c r="I735" s="135"/>
      <c r="J735" s="135"/>
      <c r="K735" s="135"/>
      <c r="L735" s="135"/>
      <c r="M735" s="135"/>
      <c r="N735" s="134"/>
      <c r="O735" s="134"/>
      <c r="P735" s="134"/>
      <c r="Q735" s="134"/>
      <c r="R735" s="135"/>
      <c r="S735" s="135"/>
      <c r="T735" s="135"/>
      <c r="U735" s="135"/>
      <c r="V735" s="135"/>
      <c r="W735" s="135"/>
      <c r="X735" s="135"/>
      <c r="Y735" s="135"/>
      <c r="Z735" s="125"/>
      <c r="AA735" s="125"/>
      <c r="AB735" s="125"/>
      <c r="AC735" s="125"/>
      <c r="AD735" s="125"/>
      <c r="AE735" s="125"/>
      <c r="AF735" s="125"/>
      <c r="AG735" s="125" t="s">
        <v>1619</v>
      </c>
      <c r="AH735" s="125">
        <v>0</v>
      </c>
      <c r="AI735" s="125"/>
      <c r="AJ735" s="125"/>
      <c r="AK735" s="125"/>
      <c r="AL735" s="125"/>
      <c r="AM735" s="125"/>
      <c r="AN735" s="125"/>
      <c r="AO735" s="125"/>
      <c r="AP735" s="125"/>
      <c r="AQ735" s="125"/>
      <c r="AR735" s="125"/>
      <c r="AS735" s="125"/>
      <c r="AT735" s="125"/>
      <c r="AU735" s="125"/>
      <c r="AV735" s="125"/>
      <c r="AW735" s="125"/>
      <c r="AX735" s="125"/>
      <c r="AY735" s="125"/>
      <c r="AZ735" s="125"/>
      <c r="BA735" s="125"/>
      <c r="BB735" s="125"/>
      <c r="BC735" s="125"/>
      <c r="BD735" s="125"/>
      <c r="BE735" s="125"/>
      <c r="BF735" s="125"/>
      <c r="BG735" s="125"/>
      <c r="BH735" s="125"/>
    </row>
    <row r="736" spans="1:60" ht="22.5" outlineLevel="1" x14ac:dyDescent="0.2">
      <c r="A736" s="147">
        <v>171</v>
      </c>
      <c r="B736" s="148" t="s">
        <v>758</v>
      </c>
      <c r="C736" s="163" t="s">
        <v>759</v>
      </c>
      <c r="D736" s="149" t="s">
        <v>1641</v>
      </c>
      <c r="E736" s="150">
        <v>98.087999999999994</v>
      </c>
      <c r="F736" s="151"/>
      <c r="G736" s="152">
        <f>ROUND(E736*F736,2)</f>
        <v>0</v>
      </c>
      <c r="H736" s="151">
        <v>75.900000000000006</v>
      </c>
      <c r="I736" s="152">
        <f>ROUND(E736*H736,2)</f>
        <v>7444.88</v>
      </c>
      <c r="J736" s="151">
        <v>89.1</v>
      </c>
      <c r="K736" s="152">
        <f>ROUND(E736*J736,2)</f>
        <v>8739.64</v>
      </c>
      <c r="L736" s="152">
        <v>21</v>
      </c>
      <c r="M736" s="152">
        <f>G736*(1+L736/100)</f>
        <v>0</v>
      </c>
      <c r="N736" s="150">
        <v>4.0299999999999997E-3</v>
      </c>
      <c r="O736" s="150">
        <f>ROUND(E736*N736,2)</f>
        <v>0.4</v>
      </c>
      <c r="P736" s="150">
        <v>0</v>
      </c>
      <c r="Q736" s="150">
        <f>ROUND(E736*P736,2)</f>
        <v>0</v>
      </c>
      <c r="R736" s="152"/>
      <c r="S736" s="152" t="s">
        <v>1617</v>
      </c>
      <c r="T736" s="153" t="s">
        <v>1617</v>
      </c>
      <c r="U736" s="135">
        <v>0</v>
      </c>
      <c r="V736" s="135">
        <f>ROUND(E736*U736,2)</f>
        <v>0</v>
      </c>
      <c r="W736" s="135"/>
      <c r="X736" s="135" t="s">
        <v>1458</v>
      </c>
      <c r="Y736" s="135" t="s">
        <v>1459</v>
      </c>
      <c r="Z736" s="125"/>
      <c r="AA736" s="125"/>
      <c r="AB736" s="125"/>
      <c r="AC736" s="125"/>
      <c r="AD736" s="125"/>
      <c r="AE736" s="125"/>
      <c r="AF736" s="125"/>
      <c r="AG736" s="125" t="s">
        <v>2106</v>
      </c>
      <c r="AH736" s="125"/>
      <c r="AI736" s="125"/>
      <c r="AJ736" s="125"/>
      <c r="AK736" s="125"/>
      <c r="AL736" s="125"/>
      <c r="AM736" s="125"/>
      <c r="AN736" s="125"/>
      <c r="AO736" s="125"/>
      <c r="AP736" s="125"/>
      <c r="AQ736" s="125"/>
      <c r="AR736" s="125"/>
      <c r="AS736" s="125"/>
      <c r="AT736" s="125"/>
      <c r="AU736" s="125"/>
      <c r="AV736" s="125"/>
      <c r="AW736" s="125"/>
      <c r="AX736" s="125"/>
      <c r="AY736" s="125"/>
      <c r="AZ736" s="125"/>
      <c r="BA736" s="125"/>
      <c r="BB736" s="125"/>
      <c r="BC736" s="125"/>
      <c r="BD736" s="125"/>
      <c r="BE736" s="125"/>
      <c r="BF736" s="125"/>
      <c r="BG736" s="125"/>
      <c r="BH736" s="125"/>
    </row>
    <row r="737" spans="1:60" outlineLevel="2" x14ac:dyDescent="0.2">
      <c r="A737" s="132"/>
      <c r="B737" s="133"/>
      <c r="C737" s="170" t="s">
        <v>760</v>
      </c>
      <c r="D737" s="168"/>
      <c r="E737" s="169">
        <v>98.09</v>
      </c>
      <c r="F737" s="135"/>
      <c r="G737" s="135"/>
      <c r="H737" s="135"/>
      <c r="I737" s="135"/>
      <c r="J737" s="135"/>
      <c r="K737" s="135"/>
      <c r="L737" s="135"/>
      <c r="M737" s="135"/>
      <c r="N737" s="134"/>
      <c r="O737" s="134"/>
      <c r="P737" s="134"/>
      <c r="Q737" s="134"/>
      <c r="R737" s="135"/>
      <c r="S737" s="135"/>
      <c r="T737" s="135"/>
      <c r="U737" s="135"/>
      <c r="V737" s="135"/>
      <c r="W737" s="135"/>
      <c r="X737" s="135"/>
      <c r="Y737" s="135"/>
      <c r="Z737" s="125"/>
      <c r="AA737" s="125"/>
      <c r="AB737" s="125"/>
      <c r="AC737" s="125"/>
      <c r="AD737" s="125"/>
      <c r="AE737" s="125"/>
      <c r="AF737" s="125"/>
      <c r="AG737" s="125" t="s">
        <v>1619</v>
      </c>
      <c r="AH737" s="125">
        <v>0</v>
      </c>
      <c r="AI737" s="125"/>
      <c r="AJ737" s="125"/>
      <c r="AK737" s="125"/>
      <c r="AL737" s="125"/>
      <c r="AM737" s="125"/>
      <c r="AN737" s="125"/>
      <c r="AO737" s="125"/>
      <c r="AP737" s="125"/>
      <c r="AQ737" s="125"/>
      <c r="AR737" s="125"/>
      <c r="AS737" s="125"/>
      <c r="AT737" s="125"/>
      <c r="AU737" s="125"/>
      <c r="AV737" s="125"/>
      <c r="AW737" s="125"/>
      <c r="AX737" s="125"/>
      <c r="AY737" s="125"/>
      <c r="AZ737" s="125"/>
      <c r="BA737" s="125"/>
      <c r="BB737" s="125"/>
      <c r="BC737" s="125"/>
      <c r="BD737" s="125"/>
      <c r="BE737" s="125"/>
      <c r="BF737" s="125"/>
      <c r="BG737" s="125"/>
      <c r="BH737" s="125"/>
    </row>
    <row r="738" spans="1:60" ht="22.5" outlineLevel="1" x14ac:dyDescent="0.2">
      <c r="A738" s="147">
        <v>172</v>
      </c>
      <c r="B738" s="148" t="s">
        <v>761</v>
      </c>
      <c r="C738" s="163" t="s">
        <v>762</v>
      </c>
      <c r="D738" s="149" t="s">
        <v>1641</v>
      </c>
      <c r="E738" s="150">
        <v>98.087999999999994</v>
      </c>
      <c r="F738" s="151"/>
      <c r="G738" s="152">
        <f>ROUND(E738*F738,2)</f>
        <v>0</v>
      </c>
      <c r="H738" s="151">
        <v>57.24</v>
      </c>
      <c r="I738" s="152">
        <f>ROUND(E738*H738,2)</f>
        <v>5614.56</v>
      </c>
      <c r="J738" s="151">
        <v>54.26</v>
      </c>
      <c r="K738" s="152">
        <f>ROUND(E738*J738,2)</f>
        <v>5322.25</v>
      </c>
      <c r="L738" s="152">
        <v>21</v>
      </c>
      <c r="M738" s="152">
        <f>G738*(1+L738/100)</f>
        <v>0</v>
      </c>
      <c r="N738" s="150">
        <v>1.5499999999999999E-3</v>
      </c>
      <c r="O738" s="150">
        <f>ROUND(E738*N738,2)</f>
        <v>0.15</v>
      </c>
      <c r="P738" s="150">
        <v>0</v>
      </c>
      <c r="Q738" s="150">
        <f>ROUND(E738*P738,2)</f>
        <v>0</v>
      </c>
      <c r="R738" s="152"/>
      <c r="S738" s="152" t="s">
        <v>1617</v>
      </c>
      <c r="T738" s="153" t="s">
        <v>1617</v>
      </c>
      <c r="U738" s="135">
        <v>0</v>
      </c>
      <c r="V738" s="135">
        <f>ROUND(E738*U738,2)</f>
        <v>0</v>
      </c>
      <c r="W738" s="135"/>
      <c r="X738" s="135" t="s">
        <v>1458</v>
      </c>
      <c r="Y738" s="135" t="s">
        <v>1459</v>
      </c>
      <c r="Z738" s="125"/>
      <c r="AA738" s="125"/>
      <c r="AB738" s="125"/>
      <c r="AC738" s="125"/>
      <c r="AD738" s="125"/>
      <c r="AE738" s="125"/>
      <c r="AF738" s="125"/>
      <c r="AG738" s="125" t="s">
        <v>2106</v>
      </c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5"/>
      <c r="AR738" s="125"/>
      <c r="AS738" s="125"/>
      <c r="AT738" s="125"/>
      <c r="AU738" s="125"/>
      <c r="AV738" s="125"/>
      <c r="AW738" s="125"/>
      <c r="AX738" s="125"/>
      <c r="AY738" s="125"/>
      <c r="AZ738" s="125"/>
      <c r="BA738" s="125"/>
      <c r="BB738" s="125"/>
      <c r="BC738" s="125"/>
      <c r="BD738" s="125"/>
      <c r="BE738" s="125"/>
      <c r="BF738" s="125"/>
      <c r="BG738" s="125"/>
      <c r="BH738" s="125"/>
    </row>
    <row r="739" spans="1:60" outlineLevel="2" x14ac:dyDescent="0.2">
      <c r="A739" s="132"/>
      <c r="B739" s="133"/>
      <c r="C739" s="170" t="s">
        <v>763</v>
      </c>
      <c r="D739" s="168"/>
      <c r="E739" s="169">
        <v>98.09</v>
      </c>
      <c r="F739" s="135"/>
      <c r="G739" s="135"/>
      <c r="H739" s="135"/>
      <c r="I739" s="135"/>
      <c r="J739" s="135"/>
      <c r="K739" s="135"/>
      <c r="L739" s="135"/>
      <c r="M739" s="135"/>
      <c r="N739" s="134"/>
      <c r="O739" s="134"/>
      <c r="P739" s="134"/>
      <c r="Q739" s="134"/>
      <c r="R739" s="135"/>
      <c r="S739" s="135"/>
      <c r="T739" s="135"/>
      <c r="U739" s="135"/>
      <c r="V739" s="135"/>
      <c r="W739" s="135"/>
      <c r="X739" s="135"/>
      <c r="Y739" s="135"/>
      <c r="Z739" s="125"/>
      <c r="AA739" s="125"/>
      <c r="AB739" s="125"/>
      <c r="AC739" s="125"/>
      <c r="AD739" s="125"/>
      <c r="AE739" s="125"/>
      <c r="AF739" s="125"/>
      <c r="AG739" s="125" t="s">
        <v>1619</v>
      </c>
      <c r="AH739" s="125">
        <v>0</v>
      </c>
      <c r="AI739" s="125"/>
      <c r="AJ739" s="125"/>
      <c r="AK739" s="125"/>
      <c r="AL739" s="125"/>
      <c r="AM739" s="125"/>
      <c r="AN739" s="125"/>
      <c r="AO739" s="125"/>
      <c r="AP739" s="125"/>
      <c r="AQ739" s="125"/>
      <c r="AR739" s="125"/>
      <c r="AS739" s="125"/>
      <c r="AT739" s="125"/>
      <c r="AU739" s="125"/>
      <c r="AV739" s="125"/>
      <c r="AW739" s="125"/>
      <c r="AX739" s="125"/>
      <c r="AY739" s="125"/>
      <c r="AZ739" s="125"/>
      <c r="BA739" s="125"/>
      <c r="BB739" s="125"/>
      <c r="BC739" s="125"/>
      <c r="BD739" s="125"/>
      <c r="BE739" s="125"/>
      <c r="BF739" s="125"/>
      <c r="BG739" s="125"/>
      <c r="BH739" s="125"/>
    </row>
    <row r="740" spans="1:60" outlineLevel="1" x14ac:dyDescent="0.2">
      <c r="A740" s="147">
        <v>173</v>
      </c>
      <c r="B740" s="148" t="s">
        <v>764</v>
      </c>
      <c r="C740" s="163" t="s">
        <v>765</v>
      </c>
      <c r="D740" s="149" t="s">
        <v>1616</v>
      </c>
      <c r="E740" s="150">
        <v>7.6687000000000003</v>
      </c>
      <c r="F740" s="151"/>
      <c r="G740" s="152">
        <f>ROUND(E740*F740,2)</f>
        <v>0</v>
      </c>
      <c r="H740" s="151">
        <v>1750</v>
      </c>
      <c r="I740" s="152">
        <f>ROUND(E740*H740,2)</f>
        <v>13420.23</v>
      </c>
      <c r="J740" s="151">
        <v>0</v>
      </c>
      <c r="K740" s="152">
        <f>ROUND(E740*J740,2)</f>
        <v>0</v>
      </c>
      <c r="L740" s="152">
        <v>21</v>
      </c>
      <c r="M740" s="152">
        <f>G740*(1+L740/100)</f>
        <v>0</v>
      </c>
      <c r="N740" s="150">
        <v>2.3570000000000001E-2</v>
      </c>
      <c r="O740" s="150">
        <f>ROUND(E740*N740,2)</f>
        <v>0.18</v>
      </c>
      <c r="P740" s="150">
        <v>0</v>
      </c>
      <c r="Q740" s="150">
        <f>ROUND(E740*P740,2)</f>
        <v>0</v>
      </c>
      <c r="R740" s="152"/>
      <c r="S740" s="152" t="s">
        <v>1617</v>
      </c>
      <c r="T740" s="153" t="s">
        <v>1617</v>
      </c>
      <c r="U740" s="135">
        <v>0</v>
      </c>
      <c r="V740" s="135">
        <f>ROUND(E740*U740,2)</f>
        <v>0</v>
      </c>
      <c r="W740" s="135"/>
      <c r="X740" s="135" t="s">
        <v>1458</v>
      </c>
      <c r="Y740" s="135" t="s">
        <v>1459</v>
      </c>
      <c r="Z740" s="125"/>
      <c r="AA740" s="125"/>
      <c r="AB740" s="125"/>
      <c r="AC740" s="125"/>
      <c r="AD740" s="125"/>
      <c r="AE740" s="125"/>
      <c r="AF740" s="125"/>
      <c r="AG740" s="125" t="s">
        <v>2106</v>
      </c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5"/>
      <c r="AR740" s="125"/>
      <c r="AS740" s="125"/>
      <c r="AT740" s="125"/>
      <c r="AU740" s="125"/>
      <c r="AV740" s="125"/>
      <c r="AW740" s="125"/>
      <c r="AX740" s="125"/>
      <c r="AY740" s="125"/>
      <c r="AZ740" s="125"/>
      <c r="BA740" s="125"/>
      <c r="BB740" s="125"/>
      <c r="BC740" s="125"/>
      <c r="BD740" s="125"/>
      <c r="BE740" s="125"/>
      <c r="BF740" s="125"/>
      <c r="BG740" s="125"/>
      <c r="BH740" s="125"/>
    </row>
    <row r="741" spans="1:60" outlineLevel="2" x14ac:dyDescent="0.2">
      <c r="A741" s="132"/>
      <c r="B741" s="133"/>
      <c r="C741" s="170" t="s">
        <v>750</v>
      </c>
      <c r="D741" s="168"/>
      <c r="E741" s="169"/>
      <c r="F741" s="135"/>
      <c r="G741" s="135"/>
      <c r="H741" s="135"/>
      <c r="I741" s="135"/>
      <c r="J741" s="135"/>
      <c r="K741" s="135"/>
      <c r="L741" s="135"/>
      <c r="M741" s="135"/>
      <c r="N741" s="134"/>
      <c r="O741" s="134"/>
      <c r="P741" s="134"/>
      <c r="Q741" s="134"/>
      <c r="R741" s="135"/>
      <c r="S741" s="135"/>
      <c r="T741" s="135"/>
      <c r="U741" s="135"/>
      <c r="V741" s="135"/>
      <c r="W741" s="135"/>
      <c r="X741" s="135"/>
      <c r="Y741" s="135"/>
      <c r="Z741" s="125"/>
      <c r="AA741" s="125"/>
      <c r="AB741" s="125"/>
      <c r="AC741" s="125"/>
      <c r="AD741" s="125"/>
      <c r="AE741" s="125"/>
      <c r="AF741" s="125"/>
      <c r="AG741" s="125" t="s">
        <v>1619</v>
      </c>
      <c r="AH741" s="125">
        <v>0</v>
      </c>
      <c r="AI741" s="125"/>
      <c r="AJ741" s="125"/>
      <c r="AK741" s="125"/>
      <c r="AL741" s="125"/>
      <c r="AM741" s="125"/>
      <c r="AN741" s="125"/>
      <c r="AO741" s="125"/>
      <c r="AP741" s="125"/>
      <c r="AQ741" s="125"/>
      <c r="AR741" s="125"/>
      <c r="AS741" s="125"/>
      <c r="AT741" s="125"/>
      <c r="AU741" s="125"/>
      <c r="AV741" s="125"/>
      <c r="AW741" s="125"/>
      <c r="AX741" s="125"/>
      <c r="AY741" s="125"/>
      <c r="AZ741" s="125"/>
      <c r="BA741" s="125"/>
      <c r="BB741" s="125"/>
      <c r="BC741" s="125"/>
      <c r="BD741" s="125"/>
      <c r="BE741" s="125"/>
      <c r="BF741" s="125"/>
      <c r="BG741" s="125"/>
      <c r="BH741" s="125"/>
    </row>
    <row r="742" spans="1:60" outlineLevel="3" x14ac:dyDescent="0.2">
      <c r="A742" s="132"/>
      <c r="B742" s="133"/>
      <c r="C742" s="170" t="s">
        <v>766</v>
      </c>
      <c r="D742" s="168"/>
      <c r="E742" s="169">
        <v>3.29</v>
      </c>
      <c r="F742" s="135"/>
      <c r="G742" s="135"/>
      <c r="H742" s="135"/>
      <c r="I742" s="135"/>
      <c r="J742" s="135"/>
      <c r="K742" s="135"/>
      <c r="L742" s="135"/>
      <c r="M742" s="135"/>
      <c r="N742" s="134"/>
      <c r="O742" s="134"/>
      <c r="P742" s="134"/>
      <c r="Q742" s="134"/>
      <c r="R742" s="135"/>
      <c r="S742" s="135"/>
      <c r="T742" s="135"/>
      <c r="U742" s="135"/>
      <c r="V742" s="135"/>
      <c r="W742" s="135"/>
      <c r="X742" s="135"/>
      <c r="Y742" s="135"/>
      <c r="Z742" s="125"/>
      <c r="AA742" s="125"/>
      <c r="AB742" s="125"/>
      <c r="AC742" s="125"/>
      <c r="AD742" s="125"/>
      <c r="AE742" s="125"/>
      <c r="AF742" s="125"/>
      <c r="AG742" s="125" t="s">
        <v>1619</v>
      </c>
      <c r="AH742" s="125">
        <v>0</v>
      </c>
      <c r="AI742" s="125"/>
      <c r="AJ742" s="125"/>
      <c r="AK742" s="125"/>
      <c r="AL742" s="125"/>
      <c r="AM742" s="125"/>
      <c r="AN742" s="125"/>
      <c r="AO742" s="125"/>
      <c r="AP742" s="125"/>
      <c r="AQ742" s="125"/>
      <c r="AR742" s="125"/>
      <c r="AS742" s="125"/>
      <c r="AT742" s="125"/>
      <c r="AU742" s="125"/>
      <c r="AV742" s="125"/>
      <c r="AW742" s="125"/>
      <c r="AX742" s="125"/>
      <c r="AY742" s="125"/>
      <c r="AZ742" s="125"/>
      <c r="BA742" s="125"/>
      <c r="BB742" s="125"/>
      <c r="BC742" s="125"/>
      <c r="BD742" s="125"/>
      <c r="BE742" s="125"/>
      <c r="BF742" s="125"/>
      <c r="BG742" s="125"/>
      <c r="BH742" s="125"/>
    </row>
    <row r="743" spans="1:60" outlineLevel="3" x14ac:dyDescent="0.2">
      <c r="A743" s="132"/>
      <c r="B743" s="133"/>
      <c r="C743" s="170" t="s">
        <v>767</v>
      </c>
      <c r="D743" s="168"/>
      <c r="E743" s="169">
        <v>0.61</v>
      </c>
      <c r="F743" s="135"/>
      <c r="G743" s="135"/>
      <c r="H743" s="135"/>
      <c r="I743" s="135"/>
      <c r="J743" s="135"/>
      <c r="K743" s="135"/>
      <c r="L743" s="135"/>
      <c r="M743" s="135"/>
      <c r="N743" s="134"/>
      <c r="O743" s="134"/>
      <c r="P743" s="134"/>
      <c r="Q743" s="134"/>
      <c r="R743" s="135"/>
      <c r="S743" s="135"/>
      <c r="T743" s="135"/>
      <c r="U743" s="135"/>
      <c r="V743" s="135"/>
      <c r="W743" s="135"/>
      <c r="X743" s="135"/>
      <c r="Y743" s="135"/>
      <c r="Z743" s="125"/>
      <c r="AA743" s="125"/>
      <c r="AB743" s="125"/>
      <c r="AC743" s="125"/>
      <c r="AD743" s="125"/>
      <c r="AE743" s="125"/>
      <c r="AF743" s="125"/>
      <c r="AG743" s="125" t="s">
        <v>1619</v>
      </c>
      <c r="AH743" s="125">
        <v>0</v>
      </c>
      <c r="AI743" s="125"/>
      <c r="AJ743" s="125"/>
      <c r="AK743" s="125"/>
      <c r="AL743" s="125"/>
      <c r="AM743" s="125"/>
      <c r="AN743" s="125"/>
      <c r="AO743" s="125"/>
      <c r="AP743" s="125"/>
      <c r="AQ743" s="125"/>
      <c r="AR743" s="125"/>
      <c r="AS743" s="125"/>
      <c r="AT743" s="125"/>
      <c r="AU743" s="125"/>
      <c r="AV743" s="125"/>
      <c r="AW743" s="125"/>
      <c r="AX743" s="125"/>
      <c r="AY743" s="125"/>
      <c r="AZ743" s="125"/>
      <c r="BA743" s="125"/>
      <c r="BB743" s="125"/>
      <c r="BC743" s="125"/>
      <c r="BD743" s="125"/>
      <c r="BE743" s="125"/>
      <c r="BF743" s="125"/>
      <c r="BG743" s="125"/>
      <c r="BH743" s="125"/>
    </row>
    <row r="744" spans="1:60" outlineLevel="3" x14ac:dyDescent="0.2">
      <c r="A744" s="132"/>
      <c r="B744" s="133"/>
      <c r="C744" s="170" t="s">
        <v>768</v>
      </c>
      <c r="D744" s="168"/>
      <c r="E744" s="169">
        <v>2.35</v>
      </c>
      <c r="F744" s="135"/>
      <c r="G744" s="135"/>
      <c r="H744" s="135"/>
      <c r="I744" s="135"/>
      <c r="J744" s="135"/>
      <c r="K744" s="135"/>
      <c r="L744" s="135"/>
      <c r="M744" s="135"/>
      <c r="N744" s="134"/>
      <c r="O744" s="134"/>
      <c r="P744" s="134"/>
      <c r="Q744" s="134"/>
      <c r="R744" s="135"/>
      <c r="S744" s="135"/>
      <c r="T744" s="135"/>
      <c r="U744" s="135"/>
      <c r="V744" s="135"/>
      <c r="W744" s="135"/>
      <c r="X744" s="135"/>
      <c r="Y744" s="135"/>
      <c r="Z744" s="125"/>
      <c r="AA744" s="125"/>
      <c r="AB744" s="125"/>
      <c r="AC744" s="125"/>
      <c r="AD744" s="125"/>
      <c r="AE744" s="125"/>
      <c r="AF744" s="125"/>
      <c r="AG744" s="125" t="s">
        <v>1619</v>
      </c>
      <c r="AH744" s="125">
        <v>0</v>
      </c>
      <c r="AI744" s="125"/>
      <c r="AJ744" s="125"/>
      <c r="AK744" s="125"/>
      <c r="AL744" s="125"/>
      <c r="AM744" s="125"/>
      <c r="AN744" s="125"/>
      <c r="AO744" s="125"/>
      <c r="AP744" s="125"/>
      <c r="AQ744" s="125"/>
      <c r="AR744" s="125"/>
      <c r="AS744" s="125"/>
      <c r="AT744" s="125"/>
      <c r="AU744" s="125"/>
      <c r="AV744" s="125"/>
      <c r="AW744" s="125"/>
      <c r="AX744" s="125"/>
      <c r="AY744" s="125"/>
      <c r="AZ744" s="125"/>
      <c r="BA744" s="125"/>
      <c r="BB744" s="125"/>
      <c r="BC744" s="125"/>
      <c r="BD744" s="125"/>
      <c r="BE744" s="125"/>
      <c r="BF744" s="125"/>
      <c r="BG744" s="125"/>
      <c r="BH744" s="125"/>
    </row>
    <row r="745" spans="1:60" ht="22.5" outlineLevel="3" x14ac:dyDescent="0.2">
      <c r="A745" s="132"/>
      <c r="B745" s="133"/>
      <c r="C745" s="170" t="s">
        <v>769</v>
      </c>
      <c r="D745" s="168"/>
      <c r="E745" s="169">
        <v>1.41</v>
      </c>
      <c r="F745" s="135"/>
      <c r="G745" s="135"/>
      <c r="H745" s="135"/>
      <c r="I745" s="135"/>
      <c r="J745" s="135"/>
      <c r="K745" s="135"/>
      <c r="L745" s="135"/>
      <c r="M745" s="135"/>
      <c r="N745" s="134"/>
      <c r="O745" s="134"/>
      <c r="P745" s="134"/>
      <c r="Q745" s="134"/>
      <c r="R745" s="135"/>
      <c r="S745" s="135"/>
      <c r="T745" s="135"/>
      <c r="U745" s="135"/>
      <c r="V745" s="135"/>
      <c r="W745" s="135"/>
      <c r="X745" s="135"/>
      <c r="Y745" s="135"/>
      <c r="Z745" s="125"/>
      <c r="AA745" s="125"/>
      <c r="AB745" s="125"/>
      <c r="AC745" s="125"/>
      <c r="AD745" s="125"/>
      <c r="AE745" s="125"/>
      <c r="AF745" s="125"/>
      <c r="AG745" s="125" t="s">
        <v>1619</v>
      </c>
      <c r="AH745" s="125">
        <v>0</v>
      </c>
      <c r="AI745" s="125"/>
      <c r="AJ745" s="125"/>
      <c r="AK745" s="125"/>
      <c r="AL745" s="125"/>
      <c r="AM745" s="125"/>
      <c r="AN745" s="125"/>
      <c r="AO745" s="125"/>
      <c r="AP745" s="125"/>
      <c r="AQ745" s="125"/>
      <c r="AR745" s="125"/>
      <c r="AS745" s="125"/>
      <c r="AT745" s="125"/>
      <c r="AU745" s="125"/>
      <c r="AV745" s="125"/>
      <c r="AW745" s="125"/>
      <c r="AX745" s="125"/>
      <c r="AY745" s="125"/>
      <c r="AZ745" s="125"/>
      <c r="BA745" s="125"/>
      <c r="BB745" s="125"/>
      <c r="BC745" s="125"/>
      <c r="BD745" s="125"/>
      <c r="BE745" s="125"/>
      <c r="BF745" s="125"/>
      <c r="BG745" s="125"/>
      <c r="BH745" s="125"/>
    </row>
    <row r="746" spans="1:60" ht="22.5" outlineLevel="1" x14ac:dyDescent="0.2">
      <c r="A746" s="147">
        <v>174</v>
      </c>
      <c r="B746" s="148" t="s">
        <v>770</v>
      </c>
      <c r="C746" s="163" t="s">
        <v>771</v>
      </c>
      <c r="D746" s="149" t="s">
        <v>1641</v>
      </c>
      <c r="E746" s="150">
        <v>91</v>
      </c>
      <c r="F746" s="151"/>
      <c r="G746" s="152">
        <f>ROUND(E746*F746,2)</f>
        <v>0</v>
      </c>
      <c r="H746" s="151">
        <v>28.71</v>
      </c>
      <c r="I746" s="152">
        <f>ROUND(E746*H746,2)</f>
        <v>2612.61</v>
      </c>
      <c r="J746" s="151">
        <v>271.29000000000002</v>
      </c>
      <c r="K746" s="152">
        <f>ROUND(E746*J746,2)</f>
        <v>24687.39</v>
      </c>
      <c r="L746" s="152">
        <v>21</v>
      </c>
      <c r="M746" s="152">
        <f>G746*(1+L746/100)</f>
        <v>0</v>
      </c>
      <c r="N746" s="150">
        <v>0</v>
      </c>
      <c r="O746" s="150">
        <f>ROUND(E746*N746,2)</f>
        <v>0</v>
      </c>
      <c r="P746" s="150">
        <v>0</v>
      </c>
      <c r="Q746" s="150">
        <f>ROUND(E746*P746,2)</f>
        <v>0</v>
      </c>
      <c r="R746" s="152"/>
      <c r="S746" s="152" t="s">
        <v>1617</v>
      </c>
      <c r="T746" s="153" t="s">
        <v>1617</v>
      </c>
      <c r="U746" s="135">
        <v>0</v>
      </c>
      <c r="V746" s="135">
        <f>ROUND(E746*U746,2)</f>
        <v>0</v>
      </c>
      <c r="W746" s="135"/>
      <c r="X746" s="135" t="s">
        <v>1458</v>
      </c>
      <c r="Y746" s="135" t="s">
        <v>1459</v>
      </c>
      <c r="Z746" s="125"/>
      <c r="AA746" s="125"/>
      <c r="AB746" s="125"/>
      <c r="AC746" s="125"/>
      <c r="AD746" s="125"/>
      <c r="AE746" s="125"/>
      <c r="AF746" s="125"/>
      <c r="AG746" s="125" t="s">
        <v>2106</v>
      </c>
      <c r="AH746" s="125"/>
      <c r="AI746" s="125"/>
      <c r="AJ746" s="125"/>
      <c r="AK746" s="125"/>
      <c r="AL746" s="125"/>
      <c r="AM746" s="125"/>
      <c r="AN746" s="125"/>
      <c r="AO746" s="125"/>
      <c r="AP746" s="125"/>
      <c r="AQ746" s="125"/>
      <c r="AR746" s="125"/>
      <c r="AS746" s="125"/>
      <c r="AT746" s="125"/>
      <c r="AU746" s="125"/>
      <c r="AV746" s="125"/>
      <c r="AW746" s="125"/>
      <c r="AX746" s="125"/>
      <c r="AY746" s="125"/>
      <c r="AZ746" s="125"/>
      <c r="BA746" s="125"/>
      <c r="BB746" s="125"/>
      <c r="BC746" s="125"/>
      <c r="BD746" s="125"/>
      <c r="BE746" s="125"/>
      <c r="BF746" s="125"/>
      <c r="BG746" s="125"/>
      <c r="BH746" s="125"/>
    </row>
    <row r="747" spans="1:60" outlineLevel="2" x14ac:dyDescent="0.2">
      <c r="A747" s="132"/>
      <c r="B747" s="133"/>
      <c r="C747" s="170" t="s">
        <v>772</v>
      </c>
      <c r="D747" s="168"/>
      <c r="E747" s="169">
        <v>91</v>
      </c>
      <c r="F747" s="135"/>
      <c r="G747" s="135"/>
      <c r="H747" s="135"/>
      <c r="I747" s="135"/>
      <c r="J747" s="135"/>
      <c r="K747" s="135"/>
      <c r="L747" s="135"/>
      <c r="M747" s="135"/>
      <c r="N747" s="134"/>
      <c r="O747" s="134"/>
      <c r="P747" s="134"/>
      <c r="Q747" s="134"/>
      <c r="R747" s="135"/>
      <c r="S747" s="135"/>
      <c r="T747" s="135"/>
      <c r="U747" s="135"/>
      <c r="V747" s="135"/>
      <c r="W747" s="135"/>
      <c r="X747" s="135"/>
      <c r="Y747" s="135"/>
      <c r="Z747" s="125"/>
      <c r="AA747" s="125"/>
      <c r="AB747" s="125"/>
      <c r="AC747" s="125"/>
      <c r="AD747" s="125"/>
      <c r="AE747" s="125"/>
      <c r="AF747" s="125"/>
      <c r="AG747" s="125" t="s">
        <v>1619</v>
      </c>
      <c r="AH747" s="125">
        <v>0</v>
      </c>
      <c r="AI747" s="125"/>
      <c r="AJ747" s="125"/>
      <c r="AK747" s="125"/>
      <c r="AL747" s="125"/>
      <c r="AM747" s="125"/>
      <c r="AN747" s="125"/>
      <c r="AO747" s="125"/>
      <c r="AP747" s="125"/>
      <c r="AQ747" s="125"/>
      <c r="AR747" s="125"/>
      <c r="AS747" s="125"/>
      <c r="AT747" s="125"/>
      <c r="AU747" s="125"/>
      <c r="AV747" s="125"/>
      <c r="AW747" s="125"/>
      <c r="AX747" s="125"/>
      <c r="AY747" s="125"/>
      <c r="AZ747" s="125"/>
      <c r="BA747" s="125"/>
      <c r="BB747" s="125"/>
      <c r="BC747" s="125"/>
      <c r="BD747" s="125"/>
      <c r="BE747" s="125"/>
      <c r="BF747" s="125"/>
      <c r="BG747" s="125"/>
      <c r="BH747" s="125"/>
    </row>
    <row r="748" spans="1:60" outlineLevel="1" x14ac:dyDescent="0.2">
      <c r="A748" s="147">
        <v>175</v>
      </c>
      <c r="B748" s="148" t="s">
        <v>773</v>
      </c>
      <c r="C748" s="163" t="s">
        <v>774</v>
      </c>
      <c r="D748" s="149" t="s">
        <v>1616</v>
      </c>
      <c r="E748" s="150">
        <v>1.82</v>
      </c>
      <c r="F748" s="151"/>
      <c r="G748" s="152">
        <f>ROUND(E748*F748,2)</f>
        <v>0</v>
      </c>
      <c r="H748" s="151">
        <v>290.5</v>
      </c>
      <c r="I748" s="152">
        <f>ROUND(E748*H748,2)</f>
        <v>528.71</v>
      </c>
      <c r="J748" s="151">
        <v>0</v>
      </c>
      <c r="K748" s="152">
        <f>ROUND(E748*J748,2)</f>
        <v>0</v>
      </c>
      <c r="L748" s="152">
        <v>21</v>
      </c>
      <c r="M748" s="152">
        <f>G748*(1+L748/100)</f>
        <v>0</v>
      </c>
      <c r="N748" s="150">
        <v>2.9499999999999999E-3</v>
      </c>
      <c r="O748" s="150">
        <f>ROUND(E748*N748,2)</f>
        <v>0.01</v>
      </c>
      <c r="P748" s="150">
        <v>0</v>
      </c>
      <c r="Q748" s="150">
        <f>ROUND(E748*P748,2)</f>
        <v>0</v>
      </c>
      <c r="R748" s="152"/>
      <c r="S748" s="152" t="s">
        <v>1617</v>
      </c>
      <c r="T748" s="153" t="s">
        <v>1617</v>
      </c>
      <c r="U748" s="135">
        <v>0</v>
      </c>
      <c r="V748" s="135">
        <f>ROUND(E748*U748,2)</f>
        <v>0</v>
      </c>
      <c r="W748" s="135"/>
      <c r="X748" s="135" t="s">
        <v>1458</v>
      </c>
      <c r="Y748" s="135" t="s">
        <v>1459</v>
      </c>
      <c r="Z748" s="125"/>
      <c r="AA748" s="125"/>
      <c r="AB748" s="125"/>
      <c r="AC748" s="125"/>
      <c r="AD748" s="125"/>
      <c r="AE748" s="125"/>
      <c r="AF748" s="125"/>
      <c r="AG748" s="125" t="s">
        <v>2106</v>
      </c>
      <c r="AH748" s="125"/>
      <c r="AI748" s="125"/>
      <c r="AJ748" s="125"/>
      <c r="AK748" s="125"/>
      <c r="AL748" s="125"/>
      <c r="AM748" s="125"/>
      <c r="AN748" s="125"/>
      <c r="AO748" s="125"/>
      <c r="AP748" s="125"/>
      <c r="AQ748" s="125"/>
      <c r="AR748" s="125"/>
      <c r="AS748" s="125"/>
      <c r="AT748" s="125"/>
      <c r="AU748" s="125"/>
      <c r="AV748" s="125"/>
      <c r="AW748" s="125"/>
      <c r="AX748" s="125"/>
      <c r="AY748" s="125"/>
      <c r="AZ748" s="125"/>
      <c r="BA748" s="125"/>
      <c r="BB748" s="125"/>
      <c r="BC748" s="125"/>
      <c r="BD748" s="125"/>
      <c r="BE748" s="125"/>
      <c r="BF748" s="125"/>
      <c r="BG748" s="125"/>
      <c r="BH748" s="125"/>
    </row>
    <row r="749" spans="1:60" outlineLevel="2" x14ac:dyDescent="0.2">
      <c r="A749" s="132"/>
      <c r="B749" s="133"/>
      <c r="C749" s="170" t="s">
        <v>775</v>
      </c>
      <c r="D749" s="168"/>
      <c r="E749" s="169">
        <v>1.82</v>
      </c>
      <c r="F749" s="135"/>
      <c r="G749" s="135"/>
      <c r="H749" s="135"/>
      <c r="I749" s="135"/>
      <c r="J749" s="135"/>
      <c r="K749" s="135"/>
      <c r="L749" s="135"/>
      <c r="M749" s="135"/>
      <c r="N749" s="134"/>
      <c r="O749" s="134"/>
      <c r="P749" s="134"/>
      <c r="Q749" s="134"/>
      <c r="R749" s="135"/>
      <c r="S749" s="135"/>
      <c r="T749" s="135"/>
      <c r="U749" s="135"/>
      <c r="V749" s="135"/>
      <c r="W749" s="135"/>
      <c r="X749" s="135"/>
      <c r="Y749" s="135"/>
      <c r="Z749" s="125"/>
      <c r="AA749" s="125"/>
      <c r="AB749" s="125"/>
      <c r="AC749" s="125"/>
      <c r="AD749" s="125"/>
      <c r="AE749" s="125"/>
      <c r="AF749" s="125"/>
      <c r="AG749" s="125" t="s">
        <v>1619</v>
      </c>
      <c r="AH749" s="125">
        <v>0</v>
      </c>
      <c r="AI749" s="125"/>
      <c r="AJ749" s="125"/>
      <c r="AK749" s="125"/>
      <c r="AL749" s="125"/>
      <c r="AM749" s="125"/>
      <c r="AN749" s="125"/>
      <c r="AO749" s="125"/>
      <c r="AP749" s="125"/>
      <c r="AQ749" s="125"/>
      <c r="AR749" s="125"/>
      <c r="AS749" s="125"/>
      <c r="AT749" s="125"/>
      <c r="AU749" s="125"/>
      <c r="AV749" s="125"/>
      <c r="AW749" s="125"/>
      <c r="AX749" s="125"/>
      <c r="AY749" s="125"/>
      <c r="AZ749" s="125"/>
      <c r="BA749" s="125"/>
      <c r="BB749" s="125"/>
      <c r="BC749" s="125"/>
      <c r="BD749" s="125"/>
      <c r="BE749" s="125"/>
      <c r="BF749" s="125"/>
      <c r="BG749" s="125"/>
      <c r="BH749" s="125"/>
    </row>
    <row r="750" spans="1:60" ht="22.5" outlineLevel="1" x14ac:dyDescent="0.2">
      <c r="A750" s="147">
        <v>176</v>
      </c>
      <c r="B750" s="148" t="s">
        <v>776</v>
      </c>
      <c r="C750" s="163" t="s">
        <v>2268</v>
      </c>
      <c r="D750" s="149" t="s">
        <v>1672</v>
      </c>
      <c r="E750" s="150">
        <v>14</v>
      </c>
      <c r="F750" s="151"/>
      <c r="G750" s="152">
        <f>ROUND(E750*F750,2)</f>
        <v>0</v>
      </c>
      <c r="H750" s="151">
        <v>0</v>
      </c>
      <c r="I750" s="152">
        <f>ROUND(E750*H750,2)</f>
        <v>0</v>
      </c>
      <c r="J750" s="151">
        <v>390</v>
      </c>
      <c r="K750" s="152">
        <f>ROUND(E750*J750,2)</f>
        <v>5460</v>
      </c>
      <c r="L750" s="152">
        <v>21</v>
      </c>
      <c r="M750" s="152">
        <f>G750*(1+L750/100)</f>
        <v>0</v>
      </c>
      <c r="N750" s="150">
        <v>0</v>
      </c>
      <c r="O750" s="150">
        <f>ROUND(E750*N750,2)</f>
        <v>0</v>
      </c>
      <c r="P750" s="150">
        <v>0</v>
      </c>
      <c r="Q750" s="150">
        <f>ROUND(E750*P750,2)</f>
        <v>0</v>
      </c>
      <c r="R750" s="152"/>
      <c r="S750" s="152" t="s">
        <v>1456</v>
      </c>
      <c r="T750" s="153" t="s">
        <v>1457</v>
      </c>
      <c r="U750" s="135">
        <v>0</v>
      </c>
      <c r="V750" s="135">
        <f>ROUND(E750*U750,2)</f>
        <v>0</v>
      </c>
      <c r="W750" s="135"/>
      <c r="X750" s="135" t="s">
        <v>1458</v>
      </c>
      <c r="Y750" s="135" t="s">
        <v>1459</v>
      </c>
      <c r="Z750" s="125"/>
      <c r="AA750" s="125"/>
      <c r="AB750" s="125"/>
      <c r="AC750" s="125"/>
      <c r="AD750" s="125"/>
      <c r="AE750" s="125"/>
      <c r="AF750" s="125"/>
      <c r="AG750" s="125" t="s">
        <v>1460</v>
      </c>
      <c r="AH750" s="125"/>
      <c r="AI750" s="125"/>
      <c r="AJ750" s="125"/>
      <c r="AK750" s="125"/>
      <c r="AL750" s="125"/>
      <c r="AM750" s="125"/>
      <c r="AN750" s="125"/>
      <c r="AO750" s="125"/>
      <c r="AP750" s="125"/>
      <c r="AQ750" s="125"/>
      <c r="AR750" s="125"/>
      <c r="AS750" s="125"/>
      <c r="AT750" s="125"/>
      <c r="AU750" s="125"/>
      <c r="AV750" s="125"/>
      <c r="AW750" s="125"/>
      <c r="AX750" s="125"/>
      <c r="AY750" s="125"/>
      <c r="AZ750" s="125"/>
      <c r="BA750" s="125"/>
      <c r="BB750" s="125"/>
      <c r="BC750" s="125"/>
      <c r="BD750" s="125"/>
      <c r="BE750" s="125"/>
      <c r="BF750" s="125"/>
      <c r="BG750" s="125"/>
      <c r="BH750" s="125"/>
    </row>
    <row r="751" spans="1:60" outlineLevel="2" x14ac:dyDescent="0.2">
      <c r="A751" s="132"/>
      <c r="B751" s="133"/>
      <c r="C751" s="170" t="s">
        <v>2269</v>
      </c>
      <c r="D751" s="168"/>
      <c r="E751" s="169">
        <v>14</v>
      </c>
      <c r="F751" s="135"/>
      <c r="G751" s="135"/>
      <c r="H751" s="135"/>
      <c r="I751" s="135"/>
      <c r="J751" s="135"/>
      <c r="K751" s="135"/>
      <c r="L751" s="135"/>
      <c r="M751" s="135"/>
      <c r="N751" s="134"/>
      <c r="O751" s="134"/>
      <c r="P751" s="134"/>
      <c r="Q751" s="134"/>
      <c r="R751" s="135"/>
      <c r="S751" s="135"/>
      <c r="T751" s="135"/>
      <c r="U751" s="135"/>
      <c r="V751" s="135"/>
      <c r="W751" s="135"/>
      <c r="X751" s="135"/>
      <c r="Y751" s="135"/>
      <c r="Z751" s="125"/>
      <c r="AA751" s="125"/>
      <c r="AB751" s="125"/>
      <c r="AC751" s="125"/>
      <c r="AD751" s="125"/>
      <c r="AE751" s="125"/>
      <c r="AF751" s="125"/>
      <c r="AG751" s="125" t="s">
        <v>1619</v>
      </c>
      <c r="AH751" s="125">
        <v>0</v>
      </c>
      <c r="AI751" s="125"/>
      <c r="AJ751" s="125"/>
      <c r="AK751" s="125"/>
      <c r="AL751" s="125"/>
      <c r="AM751" s="125"/>
      <c r="AN751" s="125"/>
      <c r="AO751" s="125"/>
      <c r="AP751" s="125"/>
      <c r="AQ751" s="125"/>
      <c r="AR751" s="125"/>
      <c r="AS751" s="125"/>
      <c r="AT751" s="125"/>
      <c r="AU751" s="125"/>
      <c r="AV751" s="125"/>
      <c r="AW751" s="125"/>
      <c r="AX751" s="125"/>
      <c r="AY751" s="125"/>
      <c r="AZ751" s="125"/>
      <c r="BA751" s="125"/>
      <c r="BB751" s="125"/>
      <c r="BC751" s="125"/>
      <c r="BD751" s="125"/>
      <c r="BE751" s="125"/>
      <c r="BF751" s="125"/>
      <c r="BG751" s="125"/>
      <c r="BH751" s="125"/>
    </row>
    <row r="752" spans="1:60" outlineLevel="1" x14ac:dyDescent="0.2">
      <c r="A752" s="147">
        <v>177</v>
      </c>
      <c r="B752" s="148" t="s">
        <v>2270</v>
      </c>
      <c r="C752" s="163" t="s">
        <v>2271</v>
      </c>
      <c r="D752" s="149" t="s">
        <v>1641</v>
      </c>
      <c r="E752" s="150">
        <v>201</v>
      </c>
      <c r="F752" s="151"/>
      <c r="G752" s="152">
        <f>ROUND(E752*F752,2)</f>
        <v>0</v>
      </c>
      <c r="H752" s="151">
        <v>321.5</v>
      </c>
      <c r="I752" s="152">
        <f>ROUND(E752*H752,2)</f>
        <v>64621.5</v>
      </c>
      <c r="J752" s="151">
        <v>0</v>
      </c>
      <c r="K752" s="152">
        <f>ROUND(E752*J752,2)</f>
        <v>0</v>
      </c>
      <c r="L752" s="152">
        <v>21</v>
      </c>
      <c r="M752" s="152">
        <f>G752*(1+L752/100)</f>
        <v>0</v>
      </c>
      <c r="N752" s="150">
        <v>1.35E-2</v>
      </c>
      <c r="O752" s="150">
        <f>ROUND(E752*N752,2)</f>
        <v>2.71</v>
      </c>
      <c r="P752" s="150">
        <v>0</v>
      </c>
      <c r="Q752" s="150">
        <f>ROUND(E752*P752,2)</f>
        <v>0</v>
      </c>
      <c r="R752" s="152" t="s">
        <v>1657</v>
      </c>
      <c r="S752" s="152" t="s">
        <v>1617</v>
      </c>
      <c r="T752" s="153" t="s">
        <v>1617</v>
      </c>
      <c r="U752" s="135">
        <v>0</v>
      </c>
      <c r="V752" s="135">
        <f>ROUND(E752*U752,2)</f>
        <v>0</v>
      </c>
      <c r="W752" s="135"/>
      <c r="X752" s="135" t="s">
        <v>1541</v>
      </c>
      <c r="Y752" s="135" t="s">
        <v>1459</v>
      </c>
      <c r="Z752" s="125"/>
      <c r="AA752" s="125"/>
      <c r="AB752" s="125"/>
      <c r="AC752" s="125"/>
      <c r="AD752" s="125"/>
      <c r="AE752" s="125"/>
      <c r="AF752" s="125"/>
      <c r="AG752" s="125" t="s">
        <v>2131</v>
      </c>
      <c r="AH752" s="125"/>
      <c r="AI752" s="125"/>
      <c r="AJ752" s="125"/>
      <c r="AK752" s="125"/>
      <c r="AL752" s="125"/>
      <c r="AM752" s="125"/>
      <c r="AN752" s="125"/>
      <c r="AO752" s="125"/>
      <c r="AP752" s="125"/>
      <c r="AQ752" s="125"/>
      <c r="AR752" s="125"/>
      <c r="AS752" s="125"/>
      <c r="AT752" s="125"/>
      <c r="AU752" s="125"/>
      <c r="AV752" s="125"/>
      <c r="AW752" s="125"/>
      <c r="AX752" s="125"/>
      <c r="AY752" s="125"/>
      <c r="AZ752" s="125"/>
      <c r="BA752" s="125"/>
      <c r="BB752" s="125"/>
      <c r="BC752" s="125"/>
      <c r="BD752" s="125"/>
      <c r="BE752" s="125"/>
      <c r="BF752" s="125"/>
      <c r="BG752" s="125"/>
      <c r="BH752" s="125"/>
    </row>
    <row r="753" spans="1:60" outlineLevel="2" x14ac:dyDescent="0.2">
      <c r="A753" s="132"/>
      <c r="B753" s="133"/>
      <c r="C753" s="269" t="s">
        <v>2272</v>
      </c>
      <c r="D753" s="270"/>
      <c r="E753" s="270"/>
      <c r="F753" s="270"/>
      <c r="G753" s="270"/>
      <c r="H753" s="135"/>
      <c r="I753" s="135"/>
      <c r="J753" s="135"/>
      <c r="K753" s="135"/>
      <c r="L753" s="135"/>
      <c r="M753" s="135"/>
      <c r="N753" s="134"/>
      <c r="O753" s="134"/>
      <c r="P753" s="134"/>
      <c r="Q753" s="134"/>
      <c r="R753" s="135"/>
      <c r="S753" s="135"/>
      <c r="T753" s="135"/>
      <c r="U753" s="135"/>
      <c r="V753" s="135"/>
      <c r="W753" s="135"/>
      <c r="X753" s="135"/>
      <c r="Y753" s="135"/>
      <c r="Z753" s="125"/>
      <c r="AA753" s="125"/>
      <c r="AB753" s="125"/>
      <c r="AC753" s="125"/>
      <c r="AD753" s="125"/>
      <c r="AE753" s="125"/>
      <c r="AF753" s="125"/>
      <c r="AG753" s="125" t="s">
        <v>1462</v>
      </c>
      <c r="AH753" s="125"/>
      <c r="AI753" s="125"/>
      <c r="AJ753" s="125"/>
      <c r="AK753" s="125"/>
      <c r="AL753" s="125"/>
      <c r="AM753" s="125"/>
      <c r="AN753" s="125"/>
      <c r="AO753" s="125"/>
      <c r="AP753" s="125"/>
      <c r="AQ753" s="125"/>
      <c r="AR753" s="125"/>
      <c r="AS753" s="125"/>
      <c r="AT753" s="125"/>
      <c r="AU753" s="125"/>
      <c r="AV753" s="125"/>
      <c r="AW753" s="125"/>
      <c r="AX753" s="125"/>
      <c r="AY753" s="125"/>
      <c r="AZ753" s="125"/>
      <c r="BA753" s="125"/>
      <c r="BB753" s="125"/>
      <c r="BC753" s="125"/>
      <c r="BD753" s="125"/>
      <c r="BE753" s="125"/>
      <c r="BF753" s="125"/>
      <c r="BG753" s="125"/>
      <c r="BH753" s="125"/>
    </row>
    <row r="754" spans="1:60" outlineLevel="2" x14ac:dyDescent="0.2">
      <c r="A754" s="132"/>
      <c r="B754" s="133"/>
      <c r="C754" s="170" t="s">
        <v>2273</v>
      </c>
      <c r="D754" s="168"/>
      <c r="E754" s="169">
        <v>200.2</v>
      </c>
      <c r="F754" s="135"/>
      <c r="G754" s="135"/>
      <c r="H754" s="135"/>
      <c r="I754" s="135"/>
      <c r="J754" s="135"/>
      <c r="K754" s="135"/>
      <c r="L754" s="135"/>
      <c r="M754" s="135"/>
      <c r="N754" s="134"/>
      <c r="O754" s="134"/>
      <c r="P754" s="134"/>
      <c r="Q754" s="134"/>
      <c r="R754" s="135"/>
      <c r="S754" s="135"/>
      <c r="T754" s="135"/>
      <c r="U754" s="135"/>
      <c r="V754" s="135"/>
      <c r="W754" s="135"/>
      <c r="X754" s="135"/>
      <c r="Y754" s="135"/>
      <c r="Z754" s="125"/>
      <c r="AA754" s="125"/>
      <c r="AB754" s="125"/>
      <c r="AC754" s="125"/>
      <c r="AD754" s="125"/>
      <c r="AE754" s="125"/>
      <c r="AF754" s="125"/>
      <c r="AG754" s="125" t="s">
        <v>1619</v>
      </c>
      <c r="AH754" s="125">
        <v>0</v>
      </c>
      <c r="AI754" s="125"/>
      <c r="AJ754" s="125"/>
      <c r="AK754" s="125"/>
      <c r="AL754" s="125"/>
      <c r="AM754" s="125"/>
      <c r="AN754" s="125"/>
      <c r="AO754" s="125"/>
      <c r="AP754" s="125"/>
      <c r="AQ754" s="125"/>
      <c r="AR754" s="125"/>
      <c r="AS754" s="125"/>
      <c r="AT754" s="125"/>
      <c r="AU754" s="125"/>
      <c r="AV754" s="125"/>
      <c r="AW754" s="125"/>
      <c r="AX754" s="125"/>
      <c r="AY754" s="125"/>
      <c r="AZ754" s="125"/>
      <c r="BA754" s="125"/>
      <c r="BB754" s="125"/>
      <c r="BC754" s="125"/>
      <c r="BD754" s="125"/>
      <c r="BE754" s="125"/>
      <c r="BF754" s="125"/>
      <c r="BG754" s="125"/>
      <c r="BH754" s="125"/>
    </row>
    <row r="755" spans="1:60" ht="22.5" outlineLevel="3" x14ac:dyDescent="0.2">
      <c r="A755" s="132"/>
      <c r="B755" s="133"/>
      <c r="C755" s="170" t="s">
        <v>2274</v>
      </c>
      <c r="D755" s="168"/>
      <c r="E755" s="169">
        <v>0.8</v>
      </c>
      <c r="F755" s="135"/>
      <c r="G755" s="135"/>
      <c r="H755" s="135"/>
      <c r="I755" s="135"/>
      <c r="J755" s="135"/>
      <c r="K755" s="135"/>
      <c r="L755" s="135"/>
      <c r="M755" s="135"/>
      <c r="N755" s="134"/>
      <c r="O755" s="134"/>
      <c r="P755" s="134"/>
      <c r="Q755" s="134"/>
      <c r="R755" s="135"/>
      <c r="S755" s="135"/>
      <c r="T755" s="135"/>
      <c r="U755" s="135"/>
      <c r="V755" s="135"/>
      <c r="W755" s="135"/>
      <c r="X755" s="135"/>
      <c r="Y755" s="135"/>
      <c r="Z755" s="125"/>
      <c r="AA755" s="125"/>
      <c r="AB755" s="125"/>
      <c r="AC755" s="125"/>
      <c r="AD755" s="125"/>
      <c r="AE755" s="125"/>
      <c r="AF755" s="125"/>
      <c r="AG755" s="125" t="s">
        <v>1619</v>
      </c>
      <c r="AH755" s="125">
        <v>0</v>
      </c>
      <c r="AI755" s="125"/>
      <c r="AJ755" s="125"/>
      <c r="AK755" s="125"/>
      <c r="AL755" s="125"/>
      <c r="AM755" s="125"/>
      <c r="AN755" s="125"/>
      <c r="AO755" s="125"/>
      <c r="AP755" s="125"/>
      <c r="AQ755" s="125"/>
      <c r="AR755" s="125"/>
      <c r="AS755" s="125"/>
      <c r="AT755" s="125"/>
      <c r="AU755" s="125"/>
      <c r="AV755" s="125"/>
      <c r="AW755" s="125"/>
      <c r="AX755" s="125"/>
      <c r="AY755" s="125"/>
      <c r="AZ755" s="125"/>
      <c r="BA755" s="125"/>
      <c r="BB755" s="125"/>
      <c r="BC755" s="125"/>
      <c r="BD755" s="125"/>
      <c r="BE755" s="125"/>
      <c r="BF755" s="125"/>
      <c r="BG755" s="125"/>
      <c r="BH755" s="125"/>
    </row>
    <row r="756" spans="1:60" outlineLevel="1" x14ac:dyDescent="0.2">
      <c r="A756" s="147">
        <v>178</v>
      </c>
      <c r="B756" s="148" t="s">
        <v>2275</v>
      </c>
      <c r="C756" s="163" t="s">
        <v>2276</v>
      </c>
      <c r="D756" s="149" t="s">
        <v>1616</v>
      </c>
      <c r="E756" s="150">
        <v>4.2923</v>
      </c>
      <c r="F756" s="151"/>
      <c r="G756" s="152">
        <f>ROUND(E756*F756,2)</f>
        <v>0</v>
      </c>
      <c r="H756" s="151">
        <v>22990</v>
      </c>
      <c r="I756" s="152">
        <f>ROUND(E756*H756,2)</f>
        <v>98679.98</v>
      </c>
      <c r="J756" s="151">
        <v>0</v>
      </c>
      <c r="K756" s="152">
        <f>ROUND(E756*J756,2)</f>
        <v>0</v>
      </c>
      <c r="L756" s="152">
        <v>21</v>
      </c>
      <c r="M756" s="152">
        <f>G756*(1+L756/100)</f>
        <v>0</v>
      </c>
      <c r="N756" s="150">
        <v>0.5</v>
      </c>
      <c r="O756" s="150">
        <f>ROUND(E756*N756,2)</f>
        <v>2.15</v>
      </c>
      <c r="P756" s="150">
        <v>0</v>
      </c>
      <c r="Q756" s="150">
        <f>ROUND(E756*P756,2)</f>
        <v>0</v>
      </c>
      <c r="R756" s="152" t="s">
        <v>1657</v>
      </c>
      <c r="S756" s="152" t="s">
        <v>1617</v>
      </c>
      <c r="T756" s="153" t="s">
        <v>1617</v>
      </c>
      <c r="U756" s="135">
        <v>0</v>
      </c>
      <c r="V756" s="135">
        <f>ROUND(E756*U756,2)</f>
        <v>0</v>
      </c>
      <c r="W756" s="135"/>
      <c r="X756" s="135" t="s">
        <v>1541</v>
      </c>
      <c r="Y756" s="135" t="s">
        <v>1459</v>
      </c>
      <c r="Z756" s="125"/>
      <c r="AA756" s="125"/>
      <c r="AB756" s="125"/>
      <c r="AC756" s="125"/>
      <c r="AD756" s="125"/>
      <c r="AE756" s="125"/>
      <c r="AF756" s="125"/>
      <c r="AG756" s="125" t="s">
        <v>2131</v>
      </c>
      <c r="AH756" s="125"/>
      <c r="AI756" s="125"/>
      <c r="AJ756" s="125"/>
      <c r="AK756" s="125"/>
      <c r="AL756" s="125"/>
      <c r="AM756" s="125"/>
      <c r="AN756" s="125"/>
      <c r="AO756" s="125"/>
      <c r="AP756" s="125"/>
      <c r="AQ756" s="125"/>
      <c r="AR756" s="125"/>
      <c r="AS756" s="125"/>
      <c r="AT756" s="125"/>
      <c r="AU756" s="125"/>
      <c r="AV756" s="125"/>
      <c r="AW756" s="125"/>
      <c r="AX756" s="125"/>
      <c r="AY756" s="125"/>
      <c r="AZ756" s="125"/>
      <c r="BA756" s="125"/>
      <c r="BB756" s="125"/>
      <c r="BC756" s="125"/>
      <c r="BD756" s="125"/>
      <c r="BE756" s="125"/>
      <c r="BF756" s="125"/>
      <c r="BG756" s="125"/>
      <c r="BH756" s="125"/>
    </row>
    <row r="757" spans="1:60" outlineLevel="2" x14ac:dyDescent="0.2">
      <c r="A757" s="132"/>
      <c r="B757" s="133"/>
      <c r="C757" s="269" t="s">
        <v>2277</v>
      </c>
      <c r="D757" s="270"/>
      <c r="E757" s="270"/>
      <c r="F757" s="270"/>
      <c r="G757" s="270"/>
      <c r="H757" s="135"/>
      <c r="I757" s="135"/>
      <c r="J757" s="135"/>
      <c r="K757" s="135"/>
      <c r="L757" s="135"/>
      <c r="M757" s="135"/>
      <c r="N757" s="134"/>
      <c r="O757" s="134"/>
      <c r="P757" s="134"/>
      <c r="Q757" s="134"/>
      <c r="R757" s="135"/>
      <c r="S757" s="135"/>
      <c r="T757" s="135"/>
      <c r="U757" s="135"/>
      <c r="V757" s="135"/>
      <c r="W757" s="135"/>
      <c r="X757" s="135"/>
      <c r="Y757" s="135"/>
      <c r="Z757" s="125"/>
      <c r="AA757" s="125"/>
      <c r="AB757" s="125"/>
      <c r="AC757" s="125"/>
      <c r="AD757" s="125"/>
      <c r="AE757" s="125"/>
      <c r="AF757" s="125"/>
      <c r="AG757" s="125" t="s">
        <v>1462</v>
      </c>
      <c r="AH757" s="125"/>
      <c r="AI757" s="125"/>
      <c r="AJ757" s="125"/>
      <c r="AK757" s="125"/>
      <c r="AL757" s="125"/>
      <c r="AM757" s="125"/>
      <c r="AN757" s="125"/>
      <c r="AO757" s="125"/>
      <c r="AP757" s="125"/>
      <c r="AQ757" s="125"/>
      <c r="AR757" s="125"/>
      <c r="AS757" s="125"/>
      <c r="AT757" s="125"/>
      <c r="AU757" s="125"/>
      <c r="AV757" s="125"/>
      <c r="AW757" s="125"/>
      <c r="AX757" s="125"/>
      <c r="AY757" s="125"/>
      <c r="AZ757" s="125"/>
      <c r="BA757" s="125"/>
      <c r="BB757" s="125"/>
      <c r="BC757" s="125"/>
      <c r="BD757" s="125"/>
      <c r="BE757" s="125"/>
      <c r="BF757" s="125"/>
      <c r="BG757" s="125"/>
      <c r="BH757" s="125"/>
    </row>
    <row r="758" spans="1:60" outlineLevel="3" x14ac:dyDescent="0.2">
      <c r="A758" s="132"/>
      <c r="B758" s="133"/>
      <c r="C758" s="271" t="s">
        <v>2278</v>
      </c>
      <c r="D758" s="272"/>
      <c r="E758" s="272"/>
      <c r="F758" s="272"/>
      <c r="G758" s="272"/>
      <c r="H758" s="135"/>
      <c r="I758" s="135"/>
      <c r="J758" s="135"/>
      <c r="K758" s="135"/>
      <c r="L758" s="135"/>
      <c r="M758" s="135"/>
      <c r="N758" s="134"/>
      <c r="O758" s="134"/>
      <c r="P758" s="134"/>
      <c r="Q758" s="134"/>
      <c r="R758" s="135"/>
      <c r="S758" s="135"/>
      <c r="T758" s="135"/>
      <c r="U758" s="135"/>
      <c r="V758" s="135"/>
      <c r="W758" s="135"/>
      <c r="X758" s="135"/>
      <c r="Y758" s="135"/>
      <c r="Z758" s="125"/>
      <c r="AA758" s="125"/>
      <c r="AB758" s="125"/>
      <c r="AC758" s="125"/>
      <c r="AD758" s="125"/>
      <c r="AE758" s="125"/>
      <c r="AF758" s="125"/>
      <c r="AG758" s="125" t="s">
        <v>1462</v>
      </c>
      <c r="AH758" s="125"/>
      <c r="AI758" s="125"/>
      <c r="AJ758" s="125"/>
      <c r="AK758" s="125"/>
      <c r="AL758" s="125"/>
      <c r="AM758" s="125"/>
      <c r="AN758" s="125"/>
      <c r="AO758" s="125"/>
      <c r="AP758" s="125"/>
      <c r="AQ758" s="125"/>
      <c r="AR758" s="125"/>
      <c r="AS758" s="125"/>
      <c r="AT758" s="125"/>
      <c r="AU758" s="125"/>
      <c r="AV758" s="125"/>
      <c r="AW758" s="125"/>
      <c r="AX758" s="125"/>
      <c r="AY758" s="125"/>
      <c r="AZ758" s="125"/>
      <c r="BA758" s="125"/>
      <c r="BB758" s="125"/>
      <c r="BC758" s="125"/>
      <c r="BD758" s="125"/>
      <c r="BE758" s="125"/>
      <c r="BF758" s="125"/>
      <c r="BG758" s="125"/>
      <c r="BH758" s="125"/>
    </row>
    <row r="759" spans="1:60" outlineLevel="3" x14ac:dyDescent="0.2">
      <c r="A759" s="132"/>
      <c r="B759" s="133"/>
      <c r="C759" s="171" t="s">
        <v>2179</v>
      </c>
      <c r="D759" s="136"/>
      <c r="E759" s="137"/>
      <c r="F759" s="138"/>
      <c r="G759" s="138"/>
      <c r="H759" s="135"/>
      <c r="I759" s="135"/>
      <c r="J759" s="135"/>
      <c r="K759" s="135"/>
      <c r="L759" s="135"/>
      <c r="M759" s="135"/>
      <c r="N759" s="134"/>
      <c r="O759" s="134"/>
      <c r="P759" s="134"/>
      <c r="Q759" s="134"/>
      <c r="R759" s="135"/>
      <c r="S759" s="135"/>
      <c r="T759" s="135"/>
      <c r="U759" s="135"/>
      <c r="V759" s="135"/>
      <c r="W759" s="135"/>
      <c r="X759" s="135"/>
      <c r="Y759" s="135"/>
      <c r="Z759" s="125"/>
      <c r="AA759" s="125"/>
      <c r="AB759" s="125"/>
      <c r="AC759" s="125"/>
      <c r="AD759" s="125"/>
      <c r="AE759" s="125"/>
      <c r="AF759" s="125"/>
      <c r="AG759" s="125" t="s">
        <v>1462</v>
      </c>
      <c r="AH759" s="125"/>
      <c r="AI759" s="125"/>
      <c r="AJ759" s="125"/>
      <c r="AK759" s="125"/>
      <c r="AL759" s="125"/>
      <c r="AM759" s="125"/>
      <c r="AN759" s="125"/>
      <c r="AO759" s="125"/>
      <c r="AP759" s="125"/>
      <c r="AQ759" s="125"/>
      <c r="AR759" s="125"/>
      <c r="AS759" s="125"/>
      <c r="AT759" s="125"/>
      <c r="AU759" s="125"/>
      <c r="AV759" s="125"/>
      <c r="AW759" s="125"/>
      <c r="AX759" s="125"/>
      <c r="AY759" s="125"/>
      <c r="AZ759" s="125"/>
      <c r="BA759" s="125"/>
      <c r="BB759" s="125"/>
      <c r="BC759" s="125"/>
      <c r="BD759" s="125"/>
      <c r="BE759" s="125"/>
      <c r="BF759" s="125"/>
      <c r="BG759" s="125"/>
      <c r="BH759" s="125"/>
    </row>
    <row r="760" spans="1:60" outlineLevel="3" x14ac:dyDescent="0.2">
      <c r="A760" s="132"/>
      <c r="B760" s="133"/>
      <c r="C760" s="271" t="s">
        <v>2279</v>
      </c>
      <c r="D760" s="272"/>
      <c r="E760" s="272"/>
      <c r="F760" s="272"/>
      <c r="G760" s="272"/>
      <c r="H760" s="135"/>
      <c r="I760" s="135"/>
      <c r="J760" s="135"/>
      <c r="K760" s="135"/>
      <c r="L760" s="135"/>
      <c r="M760" s="135"/>
      <c r="N760" s="134"/>
      <c r="O760" s="134"/>
      <c r="P760" s="134"/>
      <c r="Q760" s="134"/>
      <c r="R760" s="135"/>
      <c r="S760" s="135"/>
      <c r="T760" s="135"/>
      <c r="U760" s="135"/>
      <c r="V760" s="135"/>
      <c r="W760" s="135"/>
      <c r="X760" s="135"/>
      <c r="Y760" s="135"/>
      <c r="Z760" s="125"/>
      <c r="AA760" s="125"/>
      <c r="AB760" s="125"/>
      <c r="AC760" s="125"/>
      <c r="AD760" s="125"/>
      <c r="AE760" s="125"/>
      <c r="AF760" s="125"/>
      <c r="AG760" s="125" t="s">
        <v>1462</v>
      </c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25"/>
      <c r="AU760" s="125"/>
      <c r="AV760" s="125"/>
      <c r="AW760" s="125"/>
      <c r="AX760" s="125"/>
      <c r="AY760" s="125"/>
      <c r="AZ760" s="125"/>
      <c r="BA760" s="125"/>
      <c r="BB760" s="125"/>
      <c r="BC760" s="125"/>
      <c r="BD760" s="125"/>
      <c r="BE760" s="125"/>
      <c r="BF760" s="125"/>
      <c r="BG760" s="125"/>
      <c r="BH760" s="125"/>
    </row>
    <row r="761" spans="1:60" outlineLevel="2" x14ac:dyDescent="0.2">
      <c r="A761" s="132"/>
      <c r="B761" s="133"/>
      <c r="C761" s="170" t="s">
        <v>750</v>
      </c>
      <c r="D761" s="168"/>
      <c r="E761" s="169"/>
      <c r="F761" s="135"/>
      <c r="G761" s="135"/>
      <c r="H761" s="135"/>
      <c r="I761" s="135"/>
      <c r="J761" s="135"/>
      <c r="K761" s="135"/>
      <c r="L761" s="135"/>
      <c r="M761" s="135"/>
      <c r="N761" s="134"/>
      <c r="O761" s="134"/>
      <c r="P761" s="134"/>
      <c r="Q761" s="134"/>
      <c r="R761" s="135"/>
      <c r="S761" s="135"/>
      <c r="T761" s="135"/>
      <c r="U761" s="135"/>
      <c r="V761" s="135"/>
      <c r="W761" s="135"/>
      <c r="X761" s="135"/>
      <c r="Y761" s="135"/>
      <c r="Z761" s="125"/>
      <c r="AA761" s="125"/>
      <c r="AB761" s="125"/>
      <c r="AC761" s="125"/>
      <c r="AD761" s="125"/>
      <c r="AE761" s="125"/>
      <c r="AF761" s="125"/>
      <c r="AG761" s="125" t="s">
        <v>1619</v>
      </c>
      <c r="AH761" s="125">
        <v>0</v>
      </c>
      <c r="AI761" s="125"/>
      <c r="AJ761" s="125"/>
      <c r="AK761" s="125"/>
      <c r="AL761" s="125"/>
      <c r="AM761" s="125"/>
      <c r="AN761" s="125"/>
      <c r="AO761" s="125"/>
      <c r="AP761" s="125"/>
      <c r="AQ761" s="125"/>
      <c r="AR761" s="125"/>
      <c r="AS761" s="125"/>
      <c r="AT761" s="125"/>
      <c r="AU761" s="125"/>
      <c r="AV761" s="125"/>
      <c r="AW761" s="125"/>
      <c r="AX761" s="125"/>
      <c r="AY761" s="125"/>
      <c r="AZ761" s="125"/>
      <c r="BA761" s="125"/>
      <c r="BB761" s="125"/>
      <c r="BC761" s="125"/>
      <c r="BD761" s="125"/>
      <c r="BE761" s="125"/>
      <c r="BF761" s="125"/>
      <c r="BG761" s="125"/>
      <c r="BH761" s="125"/>
    </row>
    <row r="762" spans="1:60" outlineLevel="3" x14ac:dyDescent="0.2">
      <c r="A762" s="132"/>
      <c r="B762" s="133"/>
      <c r="C762" s="170" t="s">
        <v>2280</v>
      </c>
      <c r="D762" s="168"/>
      <c r="E762" s="169">
        <v>3.62</v>
      </c>
      <c r="F762" s="135"/>
      <c r="G762" s="135"/>
      <c r="H762" s="135"/>
      <c r="I762" s="135"/>
      <c r="J762" s="135"/>
      <c r="K762" s="135"/>
      <c r="L762" s="135"/>
      <c r="M762" s="135"/>
      <c r="N762" s="134"/>
      <c r="O762" s="134"/>
      <c r="P762" s="134"/>
      <c r="Q762" s="134"/>
      <c r="R762" s="135"/>
      <c r="S762" s="135"/>
      <c r="T762" s="135"/>
      <c r="U762" s="135"/>
      <c r="V762" s="135"/>
      <c r="W762" s="135"/>
      <c r="X762" s="135"/>
      <c r="Y762" s="135"/>
      <c r="Z762" s="125"/>
      <c r="AA762" s="125"/>
      <c r="AB762" s="125"/>
      <c r="AC762" s="125"/>
      <c r="AD762" s="125"/>
      <c r="AE762" s="125"/>
      <c r="AF762" s="125"/>
      <c r="AG762" s="125" t="s">
        <v>1619</v>
      </c>
      <c r="AH762" s="125">
        <v>0</v>
      </c>
      <c r="AI762" s="125"/>
      <c r="AJ762" s="125"/>
      <c r="AK762" s="125"/>
      <c r="AL762" s="125"/>
      <c r="AM762" s="125"/>
      <c r="AN762" s="125"/>
      <c r="AO762" s="125"/>
      <c r="AP762" s="125"/>
      <c r="AQ762" s="125"/>
      <c r="AR762" s="125"/>
      <c r="AS762" s="125"/>
      <c r="AT762" s="125"/>
      <c r="AU762" s="125"/>
      <c r="AV762" s="125"/>
      <c r="AW762" s="125"/>
      <c r="AX762" s="125"/>
      <c r="AY762" s="125"/>
      <c r="AZ762" s="125"/>
      <c r="BA762" s="125"/>
      <c r="BB762" s="125"/>
      <c r="BC762" s="125"/>
      <c r="BD762" s="125"/>
      <c r="BE762" s="125"/>
      <c r="BF762" s="125"/>
      <c r="BG762" s="125"/>
      <c r="BH762" s="125"/>
    </row>
    <row r="763" spans="1:60" outlineLevel="3" x14ac:dyDescent="0.2">
      <c r="A763" s="132"/>
      <c r="B763" s="133"/>
      <c r="C763" s="170" t="s">
        <v>2281</v>
      </c>
      <c r="D763" s="168"/>
      <c r="E763" s="169">
        <v>0.67</v>
      </c>
      <c r="F763" s="135"/>
      <c r="G763" s="135"/>
      <c r="H763" s="135"/>
      <c r="I763" s="135"/>
      <c r="J763" s="135"/>
      <c r="K763" s="135"/>
      <c r="L763" s="135"/>
      <c r="M763" s="135"/>
      <c r="N763" s="134"/>
      <c r="O763" s="134"/>
      <c r="P763" s="134"/>
      <c r="Q763" s="134"/>
      <c r="R763" s="135"/>
      <c r="S763" s="135"/>
      <c r="T763" s="135"/>
      <c r="U763" s="135"/>
      <c r="V763" s="135"/>
      <c r="W763" s="135"/>
      <c r="X763" s="135"/>
      <c r="Y763" s="135"/>
      <c r="Z763" s="125"/>
      <c r="AA763" s="125"/>
      <c r="AB763" s="125"/>
      <c r="AC763" s="125"/>
      <c r="AD763" s="125"/>
      <c r="AE763" s="125"/>
      <c r="AF763" s="125"/>
      <c r="AG763" s="125" t="s">
        <v>1619</v>
      </c>
      <c r="AH763" s="125">
        <v>0</v>
      </c>
      <c r="AI763" s="125"/>
      <c r="AJ763" s="125"/>
      <c r="AK763" s="125"/>
      <c r="AL763" s="125"/>
      <c r="AM763" s="125"/>
      <c r="AN763" s="125"/>
      <c r="AO763" s="125"/>
      <c r="AP763" s="125"/>
      <c r="AQ763" s="125"/>
      <c r="AR763" s="125"/>
      <c r="AS763" s="125"/>
      <c r="AT763" s="125"/>
      <c r="AU763" s="125"/>
      <c r="AV763" s="125"/>
      <c r="AW763" s="125"/>
      <c r="AX763" s="125"/>
      <c r="AY763" s="125"/>
      <c r="AZ763" s="125"/>
      <c r="BA763" s="125"/>
      <c r="BB763" s="125"/>
      <c r="BC763" s="125"/>
      <c r="BD763" s="125"/>
      <c r="BE763" s="125"/>
      <c r="BF763" s="125"/>
      <c r="BG763" s="125"/>
      <c r="BH763" s="125"/>
    </row>
    <row r="764" spans="1:60" outlineLevel="1" x14ac:dyDescent="0.2">
      <c r="A764" s="147">
        <v>179</v>
      </c>
      <c r="B764" s="148" t="s">
        <v>2282</v>
      </c>
      <c r="C764" s="163" t="s">
        <v>2283</v>
      </c>
      <c r="D764" s="149" t="s">
        <v>1641</v>
      </c>
      <c r="E764" s="150">
        <v>108</v>
      </c>
      <c r="F764" s="151"/>
      <c r="G764" s="152">
        <f>ROUND(E764*F764,2)</f>
        <v>0</v>
      </c>
      <c r="H764" s="151">
        <v>552</v>
      </c>
      <c r="I764" s="152">
        <f>ROUND(E764*H764,2)</f>
        <v>59616</v>
      </c>
      <c r="J764" s="151">
        <v>0</v>
      </c>
      <c r="K764" s="152">
        <f>ROUND(E764*J764,2)</f>
        <v>0</v>
      </c>
      <c r="L764" s="152">
        <v>21</v>
      </c>
      <c r="M764" s="152">
        <f>G764*(1+L764/100)</f>
        <v>0</v>
      </c>
      <c r="N764" s="150">
        <v>1.12E-2</v>
      </c>
      <c r="O764" s="150">
        <f>ROUND(E764*N764,2)</f>
        <v>1.21</v>
      </c>
      <c r="P764" s="150">
        <v>0</v>
      </c>
      <c r="Q764" s="150">
        <f>ROUND(E764*P764,2)</f>
        <v>0</v>
      </c>
      <c r="R764" s="152" t="s">
        <v>1657</v>
      </c>
      <c r="S764" s="152" t="s">
        <v>1617</v>
      </c>
      <c r="T764" s="153" t="s">
        <v>1617</v>
      </c>
      <c r="U764" s="135">
        <v>0</v>
      </c>
      <c r="V764" s="135">
        <f>ROUND(E764*U764,2)</f>
        <v>0</v>
      </c>
      <c r="W764" s="135"/>
      <c r="X764" s="135" t="s">
        <v>1541</v>
      </c>
      <c r="Y764" s="135" t="s">
        <v>1459</v>
      </c>
      <c r="Z764" s="125"/>
      <c r="AA764" s="125"/>
      <c r="AB764" s="125"/>
      <c r="AC764" s="125"/>
      <c r="AD764" s="125"/>
      <c r="AE764" s="125"/>
      <c r="AF764" s="125"/>
      <c r="AG764" s="125" t="s">
        <v>2131</v>
      </c>
      <c r="AH764" s="125"/>
      <c r="AI764" s="125"/>
      <c r="AJ764" s="125"/>
      <c r="AK764" s="125"/>
      <c r="AL764" s="125"/>
      <c r="AM764" s="125"/>
      <c r="AN764" s="125"/>
      <c r="AO764" s="125"/>
      <c r="AP764" s="125"/>
      <c r="AQ764" s="125"/>
      <c r="AR764" s="125"/>
      <c r="AS764" s="125"/>
      <c r="AT764" s="125"/>
      <c r="AU764" s="125"/>
      <c r="AV764" s="125"/>
      <c r="AW764" s="125"/>
      <c r="AX764" s="125"/>
      <c r="AY764" s="125"/>
      <c r="AZ764" s="125"/>
      <c r="BA764" s="125"/>
      <c r="BB764" s="125"/>
      <c r="BC764" s="125"/>
      <c r="BD764" s="125"/>
      <c r="BE764" s="125"/>
      <c r="BF764" s="125"/>
      <c r="BG764" s="125"/>
      <c r="BH764" s="125"/>
    </row>
    <row r="765" spans="1:60" outlineLevel="2" x14ac:dyDescent="0.2">
      <c r="A765" s="132"/>
      <c r="B765" s="133"/>
      <c r="C765" s="170" t="s">
        <v>2284</v>
      </c>
      <c r="D765" s="168"/>
      <c r="E765" s="169">
        <v>107.9</v>
      </c>
      <c r="F765" s="135"/>
      <c r="G765" s="135"/>
      <c r="H765" s="135"/>
      <c r="I765" s="135"/>
      <c r="J765" s="135"/>
      <c r="K765" s="135"/>
      <c r="L765" s="135"/>
      <c r="M765" s="135"/>
      <c r="N765" s="134"/>
      <c r="O765" s="134"/>
      <c r="P765" s="134"/>
      <c r="Q765" s="134"/>
      <c r="R765" s="135"/>
      <c r="S765" s="135"/>
      <c r="T765" s="135"/>
      <c r="U765" s="135"/>
      <c r="V765" s="135"/>
      <c r="W765" s="135"/>
      <c r="X765" s="135"/>
      <c r="Y765" s="135"/>
      <c r="Z765" s="125"/>
      <c r="AA765" s="125"/>
      <c r="AB765" s="125"/>
      <c r="AC765" s="125"/>
      <c r="AD765" s="125"/>
      <c r="AE765" s="125"/>
      <c r="AF765" s="125"/>
      <c r="AG765" s="125" t="s">
        <v>1619</v>
      </c>
      <c r="AH765" s="125">
        <v>0</v>
      </c>
      <c r="AI765" s="125"/>
      <c r="AJ765" s="125"/>
      <c r="AK765" s="125"/>
      <c r="AL765" s="125"/>
      <c r="AM765" s="125"/>
      <c r="AN765" s="125"/>
      <c r="AO765" s="125"/>
      <c r="AP765" s="125"/>
      <c r="AQ765" s="125"/>
      <c r="AR765" s="125"/>
      <c r="AS765" s="125"/>
      <c r="AT765" s="125"/>
      <c r="AU765" s="125"/>
      <c r="AV765" s="125"/>
      <c r="AW765" s="125"/>
      <c r="AX765" s="125"/>
      <c r="AY765" s="125"/>
      <c r="AZ765" s="125"/>
      <c r="BA765" s="125"/>
      <c r="BB765" s="125"/>
      <c r="BC765" s="125"/>
      <c r="BD765" s="125"/>
      <c r="BE765" s="125"/>
      <c r="BF765" s="125"/>
      <c r="BG765" s="125"/>
      <c r="BH765" s="125"/>
    </row>
    <row r="766" spans="1:60" outlineLevel="3" x14ac:dyDescent="0.2">
      <c r="A766" s="132"/>
      <c r="B766" s="133"/>
      <c r="C766" s="170" t="s">
        <v>2285</v>
      </c>
      <c r="D766" s="168"/>
      <c r="E766" s="169">
        <v>0.1</v>
      </c>
      <c r="F766" s="135"/>
      <c r="G766" s="135"/>
      <c r="H766" s="135"/>
      <c r="I766" s="135"/>
      <c r="J766" s="135"/>
      <c r="K766" s="135"/>
      <c r="L766" s="135"/>
      <c r="M766" s="135"/>
      <c r="N766" s="134"/>
      <c r="O766" s="134"/>
      <c r="P766" s="134"/>
      <c r="Q766" s="134"/>
      <c r="R766" s="135"/>
      <c r="S766" s="135"/>
      <c r="T766" s="135"/>
      <c r="U766" s="135"/>
      <c r="V766" s="135"/>
      <c r="W766" s="135"/>
      <c r="X766" s="135"/>
      <c r="Y766" s="135"/>
      <c r="Z766" s="125"/>
      <c r="AA766" s="125"/>
      <c r="AB766" s="125"/>
      <c r="AC766" s="125"/>
      <c r="AD766" s="125"/>
      <c r="AE766" s="125"/>
      <c r="AF766" s="125"/>
      <c r="AG766" s="125" t="s">
        <v>1619</v>
      </c>
      <c r="AH766" s="125">
        <v>0</v>
      </c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25"/>
      <c r="AU766" s="125"/>
      <c r="AV766" s="125"/>
      <c r="AW766" s="125"/>
      <c r="AX766" s="125"/>
      <c r="AY766" s="125"/>
      <c r="AZ766" s="125"/>
      <c r="BA766" s="125"/>
      <c r="BB766" s="125"/>
      <c r="BC766" s="125"/>
      <c r="BD766" s="125"/>
      <c r="BE766" s="125"/>
      <c r="BF766" s="125"/>
      <c r="BG766" s="125"/>
      <c r="BH766" s="125"/>
    </row>
    <row r="767" spans="1:60" ht="22.5" outlineLevel="1" x14ac:dyDescent="0.2">
      <c r="A767" s="155">
        <v>180</v>
      </c>
      <c r="B767" s="156" t="s">
        <v>2286</v>
      </c>
      <c r="C767" s="164" t="s">
        <v>2287</v>
      </c>
      <c r="D767" s="157" t="s">
        <v>1232</v>
      </c>
      <c r="E767" s="158">
        <f>(G764+G756+G752+G750+G748+G746+G740+G738+G736+G734+G731+G728)*0.01</f>
        <v>0</v>
      </c>
      <c r="F767" s="159"/>
      <c r="G767" s="160">
        <f>ROUND(E767*F767,2)</f>
        <v>0</v>
      </c>
      <c r="H767" s="159">
        <v>0</v>
      </c>
      <c r="I767" s="160">
        <f>ROUND(E767*H767,2)</f>
        <v>0</v>
      </c>
      <c r="J767" s="159">
        <v>7.7</v>
      </c>
      <c r="K767" s="160">
        <f>ROUND(E767*J767,2)</f>
        <v>0</v>
      </c>
      <c r="L767" s="160">
        <v>21</v>
      </c>
      <c r="M767" s="160">
        <f>G767*(1+L767/100)</f>
        <v>0</v>
      </c>
      <c r="N767" s="158">
        <v>0</v>
      </c>
      <c r="O767" s="158">
        <f>ROUND(E767*N767,2)</f>
        <v>0</v>
      </c>
      <c r="P767" s="158">
        <v>0</v>
      </c>
      <c r="Q767" s="158">
        <f>ROUND(E767*P767,2)</f>
        <v>0</v>
      </c>
      <c r="R767" s="160"/>
      <c r="S767" s="160" t="s">
        <v>1617</v>
      </c>
      <c r="T767" s="161" t="s">
        <v>1617</v>
      </c>
      <c r="U767" s="135">
        <v>0</v>
      </c>
      <c r="V767" s="135">
        <f>ROUND(E767*U767,2)</f>
        <v>0</v>
      </c>
      <c r="W767" s="135"/>
      <c r="X767" s="135" t="s">
        <v>1458</v>
      </c>
      <c r="Y767" s="135" t="s">
        <v>1459</v>
      </c>
      <c r="Z767" s="125"/>
      <c r="AA767" s="125"/>
      <c r="AB767" s="125"/>
      <c r="AC767" s="125"/>
      <c r="AD767" s="125"/>
      <c r="AE767" s="125"/>
      <c r="AF767" s="125"/>
      <c r="AG767" s="125" t="s">
        <v>2288</v>
      </c>
      <c r="AH767" s="125"/>
      <c r="AI767" s="125"/>
      <c r="AJ767" s="125"/>
      <c r="AK767" s="125"/>
      <c r="AL767" s="125"/>
      <c r="AM767" s="125"/>
      <c r="AN767" s="125"/>
      <c r="AO767" s="125"/>
      <c r="AP767" s="125"/>
      <c r="AQ767" s="125"/>
      <c r="AR767" s="125"/>
      <c r="AS767" s="125"/>
      <c r="AT767" s="125"/>
      <c r="AU767" s="125"/>
      <c r="AV767" s="125"/>
      <c r="AW767" s="125"/>
      <c r="AX767" s="125"/>
      <c r="AY767" s="125"/>
      <c r="AZ767" s="125"/>
      <c r="BA767" s="125"/>
      <c r="BB767" s="125"/>
      <c r="BC767" s="125"/>
      <c r="BD767" s="125"/>
      <c r="BE767" s="125"/>
      <c r="BF767" s="125"/>
      <c r="BG767" s="125"/>
      <c r="BH767" s="125"/>
    </row>
    <row r="768" spans="1:60" x14ac:dyDescent="0.2">
      <c r="A768" s="140" t="s">
        <v>1451</v>
      </c>
      <c r="B768" s="141" t="s">
        <v>1357</v>
      </c>
      <c r="C768" s="162" t="s">
        <v>1358</v>
      </c>
      <c r="D768" s="142"/>
      <c r="E768" s="143"/>
      <c r="F768" s="144"/>
      <c r="G768" s="144">
        <f>SUMIF(AG769:AG818,"&lt;&gt;NOR",G769:G818)</f>
        <v>0</v>
      </c>
      <c r="H768" s="144"/>
      <c r="I768" s="144">
        <f>SUM(I769:I818)</f>
        <v>215936.00000000003</v>
      </c>
      <c r="J768" s="144"/>
      <c r="K768" s="144">
        <f>SUM(K769:K818)</f>
        <v>179961.70999999996</v>
      </c>
      <c r="L768" s="144"/>
      <c r="M768" s="144">
        <f>SUM(M769:M818)</f>
        <v>0</v>
      </c>
      <c r="N768" s="143"/>
      <c r="O768" s="143">
        <f>SUM(O769:O818)</f>
        <v>1.3200000000000003</v>
      </c>
      <c r="P768" s="143"/>
      <c r="Q768" s="143">
        <f>SUM(Q769:Q818)</f>
        <v>0</v>
      </c>
      <c r="R768" s="144"/>
      <c r="S768" s="144"/>
      <c r="T768" s="145"/>
      <c r="U768" s="139"/>
      <c r="V768" s="139">
        <f>SUM(V769:V818)</f>
        <v>0</v>
      </c>
      <c r="W768" s="139"/>
      <c r="X768" s="139"/>
      <c r="Y768" s="139"/>
      <c r="AG768" t="s">
        <v>1452</v>
      </c>
    </row>
    <row r="769" spans="1:60" ht="22.5" outlineLevel="1" x14ac:dyDescent="0.2">
      <c r="A769" s="147">
        <v>181</v>
      </c>
      <c r="B769" s="148" t="s">
        <v>2289</v>
      </c>
      <c r="C769" s="163" t="s">
        <v>2290</v>
      </c>
      <c r="D769" s="149" t="s">
        <v>1641</v>
      </c>
      <c r="E769" s="150">
        <v>102.08799999999999</v>
      </c>
      <c r="F769" s="151"/>
      <c r="G769" s="152">
        <f>ROUND(E769*F769,2)</f>
        <v>0</v>
      </c>
      <c r="H769" s="151">
        <v>1233.1600000000001</v>
      </c>
      <c r="I769" s="152">
        <f>ROUND(E769*H769,2)</f>
        <v>125890.84</v>
      </c>
      <c r="J769" s="151">
        <v>781.84</v>
      </c>
      <c r="K769" s="152">
        <f>ROUND(E769*J769,2)</f>
        <v>79816.479999999996</v>
      </c>
      <c r="L769" s="152">
        <v>21</v>
      </c>
      <c r="M769" s="152">
        <f>G769*(1+L769/100)</f>
        <v>0</v>
      </c>
      <c r="N769" s="150">
        <v>6.7299999999999999E-3</v>
      </c>
      <c r="O769" s="150">
        <f>ROUND(E769*N769,2)</f>
        <v>0.69</v>
      </c>
      <c r="P769" s="150">
        <v>0</v>
      </c>
      <c r="Q769" s="150">
        <f>ROUND(E769*P769,2)</f>
        <v>0</v>
      </c>
      <c r="R769" s="152"/>
      <c r="S769" s="152" t="s">
        <v>1617</v>
      </c>
      <c r="T769" s="153" t="s">
        <v>1617</v>
      </c>
      <c r="U769" s="135">
        <v>0</v>
      </c>
      <c r="V769" s="135">
        <f>ROUND(E769*U769,2)</f>
        <v>0</v>
      </c>
      <c r="W769" s="135"/>
      <c r="X769" s="135" t="s">
        <v>1458</v>
      </c>
      <c r="Y769" s="135" t="s">
        <v>1459</v>
      </c>
      <c r="Z769" s="125"/>
      <c r="AA769" s="125"/>
      <c r="AB769" s="125"/>
      <c r="AC769" s="125"/>
      <c r="AD769" s="125"/>
      <c r="AE769" s="125"/>
      <c r="AF769" s="125"/>
      <c r="AG769" s="125" t="s">
        <v>2106</v>
      </c>
      <c r="AH769" s="125"/>
      <c r="AI769" s="125"/>
      <c r="AJ769" s="125"/>
      <c r="AK769" s="125"/>
      <c r="AL769" s="125"/>
      <c r="AM769" s="125"/>
      <c r="AN769" s="125"/>
      <c r="AO769" s="125"/>
      <c r="AP769" s="125"/>
      <c r="AQ769" s="125"/>
      <c r="AR769" s="125"/>
      <c r="AS769" s="125"/>
      <c r="AT769" s="125"/>
      <c r="AU769" s="125"/>
      <c r="AV769" s="125"/>
      <c r="AW769" s="125"/>
      <c r="AX769" s="125"/>
      <c r="AY769" s="125"/>
      <c r="AZ769" s="125"/>
      <c r="BA769" s="125"/>
      <c r="BB769" s="125"/>
      <c r="BC769" s="125"/>
      <c r="BD769" s="125"/>
      <c r="BE769" s="125"/>
      <c r="BF769" s="125"/>
      <c r="BG769" s="125"/>
      <c r="BH769" s="125"/>
    </row>
    <row r="770" spans="1:60" ht="22.5" outlineLevel="2" x14ac:dyDescent="0.2">
      <c r="A770" s="132"/>
      <c r="B770" s="133"/>
      <c r="C770" s="269" t="s">
        <v>1006</v>
      </c>
      <c r="D770" s="270"/>
      <c r="E770" s="270"/>
      <c r="F770" s="270"/>
      <c r="G770" s="270"/>
      <c r="H770" s="135"/>
      <c r="I770" s="135"/>
      <c r="J770" s="135"/>
      <c r="K770" s="135"/>
      <c r="L770" s="135"/>
      <c r="M770" s="135"/>
      <c r="N770" s="134"/>
      <c r="O770" s="134"/>
      <c r="P770" s="134"/>
      <c r="Q770" s="134"/>
      <c r="R770" s="135"/>
      <c r="S770" s="135"/>
      <c r="T770" s="135"/>
      <c r="U770" s="135"/>
      <c r="V770" s="135"/>
      <c r="W770" s="135"/>
      <c r="X770" s="135"/>
      <c r="Y770" s="135"/>
      <c r="Z770" s="125"/>
      <c r="AA770" s="125"/>
      <c r="AB770" s="125"/>
      <c r="AC770" s="125"/>
      <c r="AD770" s="125"/>
      <c r="AE770" s="125"/>
      <c r="AF770" s="125"/>
      <c r="AG770" s="125" t="s">
        <v>1462</v>
      </c>
      <c r="AH770" s="125"/>
      <c r="AI770" s="125"/>
      <c r="AJ770" s="125"/>
      <c r="AK770" s="125"/>
      <c r="AL770" s="125"/>
      <c r="AM770" s="125"/>
      <c r="AN770" s="125"/>
      <c r="AO770" s="125"/>
      <c r="AP770" s="125"/>
      <c r="AQ770" s="125"/>
      <c r="AR770" s="125"/>
      <c r="AS770" s="125"/>
      <c r="AT770" s="125"/>
      <c r="AU770" s="125"/>
      <c r="AV770" s="125"/>
      <c r="AW770" s="125"/>
      <c r="AX770" s="125"/>
      <c r="AY770" s="125"/>
      <c r="AZ770" s="125"/>
      <c r="BA770" s="154" t="str">
        <f>C770</f>
        <v>Dodávka a montáž lamel, zatahovacího plechu, větrací mřížky, spojovacího materiálu, těsnicího tmelu a správkové barvy.</v>
      </c>
      <c r="BB770" s="125"/>
      <c r="BC770" s="125"/>
      <c r="BD770" s="125"/>
      <c r="BE770" s="125"/>
      <c r="BF770" s="125"/>
      <c r="BG770" s="125"/>
      <c r="BH770" s="125"/>
    </row>
    <row r="771" spans="1:60" outlineLevel="3" x14ac:dyDescent="0.2">
      <c r="A771" s="132"/>
      <c r="B771" s="133"/>
      <c r="C771" s="271" t="s">
        <v>2291</v>
      </c>
      <c r="D771" s="272"/>
      <c r="E771" s="272"/>
      <c r="F771" s="272"/>
      <c r="G771" s="272"/>
      <c r="H771" s="135"/>
      <c r="I771" s="135"/>
      <c r="J771" s="135"/>
      <c r="K771" s="135"/>
      <c r="L771" s="135"/>
      <c r="M771" s="135"/>
      <c r="N771" s="134"/>
      <c r="O771" s="134"/>
      <c r="P771" s="134"/>
      <c r="Q771" s="134"/>
      <c r="R771" s="135"/>
      <c r="S771" s="135"/>
      <c r="T771" s="135"/>
      <c r="U771" s="135"/>
      <c r="V771" s="135"/>
      <c r="W771" s="135"/>
      <c r="X771" s="135"/>
      <c r="Y771" s="135"/>
      <c r="Z771" s="125"/>
      <c r="AA771" s="125"/>
      <c r="AB771" s="125"/>
      <c r="AC771" s="125"/>
      <c r="AD771" s="125"/>
      <c r="AE771" s="125"/>
      <c r="AF771" s="125"/>
      <c r="AG771" s="125" t="s">
        <v>1462</v>
      </c>
      <c r="AH771" s="125"/>
      <c r="AI771" s="125"/>
      <c r="AJ771" s="125"/>
      <c r="AK771" s="125"/>
      <c r="AL771" s="125"/>
      <c r="AM771" s="125"/>
      <c r="AN771" s="125"/>
      <c r="AO771" s="125"/>
      <c r="AP771" s="125"/>
      <c r="AQ771" s="125"/>
      <c r="AR771" s="125"/>
      <c r="AS771" s="125"/>
      <c r="AT771" s="125"/>
      <c r="AU771" s="125"/>
      <c r="AV771" s="125"/>
      <c r="AW771" s="125"/>
      <c r="AX771" s="125"/>
      <c r="AY771" s="125"/>
      <c r="AZ771" s="125"/>
      <c r="BA771" s="125"/>
      <c r="BB771" s="125"/>
      <c r="BC771" s="125"/>
      <c r="BD771" s="125"/>
      <c r="BE771" s="125"/>
      <c r="BF771" s="125"/>
      <c r="BG771" s="125"/>
      <c r="BH771" s="125"/>
    </row>
    <row r="772" spans="1:60" outlineLevel="2" x14ac:dyDescent="0.2">
      <c r="A772" s="132"/>
      <c r="B772" s="133"/>
      <c r="C772" s="170" t="s">
        <v>2292</v>
      </c>
      <c r="D772" s="168"/>
      <c r="E772" s="169">
        <v>98.09</v>
      </c>
      <c r="F772" s="135"/>
      <c r="G772" s="135"/>
      <c r="H772" s="135"/>
      <c r="I772" s="135"/>
      <c r="J772" s="135"/>
      <c r="K772" s="135"/>
      <c r="L772" s="135"/>
      <c r="M772" s="135"/>
      <c r="N772" s="134"/>
      <c r="O772" s="134"/>
      <c r="P772" s="134"/>
      <c r="Q772" s="134"/>
      <c r="R772" s="135"/>
      <c r="S772" s="135"/>
      <c r="T772" s="135"/>
      <c r="U772" s="135"/>
      <c r="V772" s="135"/>
      <c r="W772" s="135"/>
      <c r="X772" s="135"/>
      <c r="Y772" s="135"/>
      <c r="Z772" s="125"/>
      <c r="AA772" s="125"/>
      <c r="AB772" s="125"/>
      <c r="AC772" s="125"/>
      <c r="AD772" s="125"/>
      <c r="AE772" s="125"/>
      <c r="AF772" s="125"/>
      <c r="AG772" s="125" t="s">
        <v>1619</v>
      </c>
      <c r="AH772" s="125">
        <v>0</v>
      </c>
      <c r="AI772" s="125"/>
      <c r="AJ772" s="125"/>
      <c r="AK772" s="125"/>
      <c r="AL772" s="125"/>
      <c r="AM772" s="125"/>
      <c r="AN772" s="125"/>
      <c r="AO772" s="125"/>
      <c r="AP772" s="125"/>
      <c r="AQ772" s="125"/>
      <c r="AR772" s="125"/>
      <c r="AS772" s="125"/>
      <c r="AT772" s="125"/>
      <c r="AU772" s="125"/>
      <c r="AV772" s="125"/>
      <c r="AW772" s="125"/>
      <c r="AX772" s="125"/>
      <c r="AY772" s="125"/>
      <c r="AZ772" s="125"/>
      <c r="BA772" s="125"/>
      <c r="BB772" s="125"/>
      <c r="BC772" s="125"/>
      <c r="BD772" s="125"/>
      <c r="BE772" s="125"/>
      <c r="BF772" s="125"/>
      <c r="BG772" s="125"/>
      <c r="BH772" s="125"/>
    </row>
    <row r="773" spans="1:60" outlineLevel="3" x14ac:dyDescent="0.2">
      <c r="A773" s="132"/>
      <c r="B773" s="133"/>
      <c r="C773" s="170" t="s">
        <v>2293</v>
      </c>
      <c r="D773" s="168"/>
      <c r="E773" s="169">
        <v>4</v>
      </c>
      <c r="F773" s="135"/>
      <c r="G773" s="135"/>
      <c r="H773" s="135"/>
      <c r="I773" s="135"/>
      <c r="J773" s="135"/>
      <c r="K773" s="135"/>
      <c r="L773" s="135"/>
      <c r="M773" s="135"/>
      <c r="N773" s="134"/>
      <c r="O773" s="134"/>
      <c r="P773" s="134"/>
      <c r="Q773" s="134"/>
      <c r="R773" s="135"/>
      <c r="S773" s="135"/>
      <c r="T773" s="135"/>
      <c r="U773" s="135"/>
      <c r="V773" s="135"/>
      <c r="W773" s="135"/>
      <c r="X773" s="135"/>
      <c r="Y773" s="135"/>
      <c r="Z773" s="125"/>
      <c r="AA773" s="125"/>
      <c r="AB773" s="125"/>
      <c r="AC773" s="125"/>
      <c r="AD773" s="125"/>
      <c r="AE773" s="125"/>
      <c r="AF773" s="125"/>
      <c r="AG773" s="125" t="s">
        <v>1619</v>
      </c>
      <c r="AH773" s="125">
        <v>0</v>
      </c>
      <c r="AI773" s="125"/>
      <c r="AJ773" s="125"/>
      <c r="AK773" s="125"/>
      <c r="AL773" s="125"/>
      <c r="AM773" s="125"/>
      <c r="AN773" s="125"/>
      <c r="AO773" s="125"/>
      <c r="AP773" s="125"/>
      <c r="AQ773" s="125"/>
      <c r="AR773" s="125"/>
      <c r="AS773" s="125"/>
      <c r="AT773" s="125"/>
      <c r="AU773" s="125"/>
      <c r="AV773" s="125"/>
      <c r="AW773" s="125"/>
      <c r="AX773" s="125"/>
      <c r="AY773" s="125"/>
      <c r="AZ773" s="125"/>
      <c r="BA773" s="125"/>
      <c r="BB773" s="125"/>
      <c r="BC773" s="125"/>
      <c r="BD773" s="125"/>
      <c r="BE773" s="125"/>
      <c r="BF773" s="125"/>
      <c r="BG773" s="125"/>
      <c r="BH773" s="125"/>
    </row>
    <row r="774" spans="1:60" ht="22.5" outlineLevel="1" x14ac:dyDescent="0.2">
      <c r="A774" s="147">
        <v>182</v>
      </c>
      <c r="B774" s="148" t="s">
        <v>2294</v>
      </c>
      <c r="C774" s="163" t="s">
        <v>2295</v>
      </c>
      <c r="D774" s="149" t="s">
        <v>1716</v>
      </c>
      <c r="E774" s="150">
        <v>13.4</v>
      </c>
      <c r="F774" s="151"/>
      <c r="G774" s="152">
        <f>ROUND(E774*F774,2)</f>
        <v>0</v>
      </c>
      <c r="H774" s="151">
        <v>459.08</v>
      </c>
      <c r="I774" s="152">
        <f>ROUND(E774*H774,2)</f>
        <v>6151.67</v>
      </c>
      <c r="J774" s="151">
        <v>144.91999999999999</v>
      </c>
      <c r="K774" s="152">
        <f>ROUND(E774*J774,2)</f>
        <v>1941.93</v>
      </c>
      <c r="L774" s="152">
        <v>21</v>
      </c>
      <c r="M774" s="152">
        <f>G774*(1+L774/100)</f>
        <v>0</v>
      </c>
      <c r="N774" s="150">
        <v>2.5799999999999998E-3</v>
      </c>
      <c r="O774" s="150">
        <f>ROUND(E774*N774,2)</f>
        <v>0.03</v>
      </c>
      <c r="P774" s="150">
        <v>0</v>
      </c>
      <c r="Q774" s="150">
        <f>ROUND(E774*P774,2)</f>
        <v>0</v>
      </c>
      <c r="R774" s="152"/>
      <c r="S774" s="152" t="s">
        <v>1617</v>
      </c>
      <c r="T774" s="153" t="s">
        <v>1617</v>
      </c>
      <c r="U774" s="135">
        <v>0</v>
      </c>
      <c r="V774" s="135">
        <f>ROUND(E774*U774,2)</f>
        <v>0</v>
      </c>
      <c r="W774" s="135"/>
      <c r="X774" s="135" t="s">
        <v>1458</v>
      </c>
      <c r="Y774" s="135" t="s">
        <v>1459</v>
      </c>
      <c r="Z774" s="125"/>
      <c r="AA774" s="125"/>
      <c r="AB774" s="125"/>
      <c r="AC774" s="125"/>
      <c r="AD774" s="125"/>
      <c r="AE774" s="125"/>
      <c r="AF774" s="125"/>
      <c r="AG774" s="125" t="s">
        <v>2106</v>
      </c>
      <c r="AH774" s="125"/>
      <c r="AI774" s="125"/>
      <c r="AJ774" s="125"/>
      <c r="AK774" s="125"/>
      <c r="AL774" s="125"/>
      <c r="AM774" s="125"/>
      <c r="AN774" s="125"/>
      <c r="AO774" s="125"/>
      <c r="AP774" s="125"/>
      <c r="AQ774" s="125"/>
      <c r="AR774" s="125"/>
      <c r="AS774" s="125"/>
      <c r="AT774" s="125"/>
      <c r="AU774" s="125"/>
      <c r="AV774" s="125"/>
      <c r="AW774" s="125"/>
      <c r="AX774" s="125"/>
      <c r="AY774" s="125"/>
      <c r="AZ774" s="125"/>
      <c r="BA774" s="125"/>
      <c r="BB774" s="125"/>
      <c r="BC774" s="125"/>
      <c r="BD774" s="125"/>
      <c r="BE774" s="125"/>
      <c r="BF774" s="125"/>
      <c r="BG774" s="125"/>
      <c r="BH774" s="125"/>
    </row>
    <row r="775" spans="1:60" outlineLevel="2" x14ac:dyDescent="0.2">
      <c r="A775" s="132"/>
      <c r="B775" s="133"/>
      <c r="C775" s="269" t="s">
        <v>2296</v>
      </c>
      <c r="D775" s="270"/>
      <c r="E775" s="270"/>
      <c r="F775" s="270"/>
      <c r="G775" s="270"/>
      <c r="H775" s="135"/>
      <c r="I775" s="135"/>
      <c r="J775" s="135"/>
      <c r="K775" s="135"/>
      <c r="L775" s="135"/>
      <c r="M775" s="135"/>
      <c r="N775" s="134"/>
      <c r="O775" s="134"/>
      <c r="P775" s="134"/>
      <c r="Q775" s="134"/>
      <c r="R775" s="135"/>
      <c r="S775" s="135"/>
      <c r="T775" s="135"/>
      <c r="U775" s="135"/>
      <c r="V775" s="135"/>
      <c r="W775" s="135"/>
      <c r="X775" s="135"/>
      <c r="Y775" s="135"/>
      <c r="Z775" s="125"/>
      <c r="AA775" s="125"/>
      <c r="AB775" s="125"/>
      <c r="AC775" s="125"/>
      <c r="AD775" s="125"/>
      <c r="AE775" s="125"/>
      <c r="AF775" s="125"/>
      <c r="AG775" s="125" t="s">
        <v>1462</v>
      </c>
      <c r="AH775" s="125"/>
      <c r="AI775" s="125"/>
      <c r="AJ775" s="125"/>
      <c r="AK775" s="125"/>
      <c r="AL775" s="125"/>
      <c r="AM775" s="125"/>
      <c r="AN775" s="125"/>
      <c r="AO775" s="125"/>
      <c r="AP775" s="125"/>
      <c r="AQ775" s="125"/>
      <c r="AR775" s="125"/>
      <c r="AS775" s="125"/>
      <c r="AT775" s="125"/>
      <c r="AU775" s="125"/>
      <c r="AV775" s="125"/>
      <c r="AW775" s="125"/>
      <c r="AX775" s="125"/>
      <c r="AY775" s="125"/>
      <c r="AZ775" s="125"/>
      <c r="BA775" s="125"/>
      <c r="BB775" s="125"/>
      <c r="BC775" s="125"/>
      <c r="BD775" s="125"/>
      <c r="BE775" s="125"/>
      <c r="BF775" s="125"/>
      <c r="BG775" s="125"/>
      <c r="BH775" s="125"/>
    </row>
    <row r="776" spans="1:60" outlineLevel="2" x14ac:dyDescent="0.2">
      <c r="A776" s="132"/>
      <c r="B776" s="133"/>
      <c r="C776" s="170" t="s">
        <v>2297</v>
      </c>
      <c r="D776" s="168"/>
      <c r="E776" s="169">
        <v>13.4</v>
      </c>
      <c r="F776" s="135"/>
      <c r="G776" s="135"/>
      <c r="H776" s="135"/>
      <c r="I776" s="135"/>
      <c r="J776" s="135"/>
      <c r="K776" s="135"/>
      <c r="L776" s="135"/>
      <c r="M776" s="135"/>
      <c r="N776" s="134"/>
      <c r="O776" s="134"/>
      <c r="P776" s="134"/>
      <c r="Q776" s="134"/>
      <c r="R776" s="135"/>
      <c r="S776" s="135"/>
      <c r="T776" s="135"/>
      <c r="U776" s="135"/>
      <c r="V776" s="135"/>
      <c r="W776" s="135"/>
      <c r="X776" s="135"/>
      <c r="Y776" s="135"/>
      <c r="Z776" s="125"/>
      <c r="AA776" s="125"/>
      <c r="AB776" s="125"/>
      <c r="AC776" s="125"/>
      <c r="AD776" s="125"/>
      <c r="AE776" s="125"/>
      <c r="AF776" s="125"/>
      <c r="AG776" s="125" t="s">
        <v>1619</v>
      </c>
      <c r="AH776" s="125">
        <v>0</v>
      </c>
      <c r="AI776" s="125"/>
      <c r="AJ776" s="125"/>
      <c r="AK776" s="125"/>
      <c r="AL776" s="125"/>
      <c r="AM776" s="125"/>
      <c r="AN776" s="125"/>
      <c r="AO776" s="125"/>
      <c r="AP776" s="125"/>
      <c r="AQ776" s="125"/>
      <c r="AR776" s="125"/>
      <c r="AS776" s="125"/>
      <c r="AT776" s="125"/>
      <c r="AU776" s="125"/>
      <c r="AV776" s="125"/>
      <c r="AW776" s="125"/>
      <c r="AX776" s="125"/>
      <c r="AY776" s="125"/>
      <c r="AZ776" s="125"/>
      <c r="BA776" s="125"/>
      <c r="BB776" s="125"/>
      <c r="BC776" s="125"/>
      <c r="BD776" s="125"/>
      <c r="BE776" s="125"/>
      <c r="BF776" s="125"/>
      <c r="BG776" s="125"/>
      <c r="BH776" s="125"/>
    </row>
    <row r="777" spans="1:60" ht="22.5" outlineLevel="1" x14ac:dyDescent="0.2">
      <c r="A777" s="147">
        <v>183</v>
      </c>
      <c r="B777" s="148" t="s">
        <v>2298</v>
      </c>
      <c r="C777" s="163" t="s">
        <v>2299</v>
      </c>
      <c r="D777" s="149" t="s">
        <v>1716</v>
      </c>
      <c r="E777" s="150">
        <v>18.84</v>
      </c>
      <c r="F777" s="151"/>
      <c r="G777" s="152">
        <f>ROUND(E777*F777,2)</f>
        <v>0</v>
      </c>
      <c r="H777" s="151">
        <v>511.08</v>
      </c>
      <c r="I777" s="152">
        <f>ROUND(E777*H777,2)</f>
        <v>9628.75</v>
      </c>
      <c r="J777" s="151">
        <v>144.91999999999999</v>
      </c>
      <c r="K777" s="152">
        <f>ROUND(E777*J777,2)</f>
        <v>2730.29</v>
      </c>
      <c r="L777" s="152">
        <v>21</v>
      </c>
      <c r="M777" s="152">
        <f>G777*(1+L777/100)</f>
        <v>0</v>
      </c>
      <c r="N777" s="150">
        <v>2.31E-3</v>
      </c>
      <c r="O777" s="150">
        <f>ROUND(E777*N777,2)</f>
        <v>0.04</v>
      </c>
      <c r="P777" s="150">
        <v>0</v>
      </c>
      <c r="Q777" s="150">
        <f>ROUND(E777*P777,2)</f>
        <v>0</v>
      </c>
      <c r="R777" s="152"/>
      <c r="S777" s="152" t="s">
        <v>1617</v>
      </c>
      <c r="T777" s="153" t="s">
        <v>1617</v>
      </c>
      <c r="U777" s="135">
        <v>0</v>
      </c>
      <c r="V777" s="135">
        <f>ROUND(E777*U777,2)</f>
        <v>0</v>
      </c>
      <c r="W777" s="135"/>
      <c r="X777" s="135" t="s">
        <v>1458</v>
      </c>
      <c r="Y777" s="135" t="s">
        <v>1459</v>
      </c>
      <c r="Z777" s="125"/>
      <c r="AA777" s="125"/>
      <c r="AB777" s="125"/>
      <c r="AC777" s="125"/>
      <c r="AD777" s="125"/>
      <c r="AE777" s="125"/>
      <c r="AF777" s="125"/>
      <c r="AG777" s="125" t="s">
        <v>2106</v>
      </c>
      <c r="AH777" s="125"/>
      <c r="AI777" s="125"/>
      <c r="AJ777" s="125"/>
      <c r="AK777" s="125"/>
      <c r="AL777" s="125"/>
      <c r="AM777" s="125"/>
      <c r="AN777" s="125"/>
      <c r="AO777" s="125"/>
      <c r="AP777" s="125"/>
      <c r="AQ777" s="125"/>
      <c r="AR777" s="125"/>
      <c r="AS777" s="125"/>
      <c r="AT777" s="125"/>
      <c r="AU777" s="125"/>
      <c r="AV777" s="125"/>
      <c r="AW777" s="125"/>
      <c r="AX777" s="125"/>
      <c r="AY777" s="125"/>
      <c r="AZ777" s="125"/>
      <c r="BA777" s="125"/>
      <c r="BB777" s="125"/>
      <c r="BC777" s="125"/>
      <c r="BD777" s="125"/>
      <c r="BE777" s="125"/>
      <c r="BF777" s="125"/>
      <c r="BG777" s="125"/>
      <c r="BH777" s="125"/>
    </row>
    <row r="778" spans="1:60" outlineLevel="2" x14ac:dyDescent="0.2">
      <c r="A778" s="132"/>
      <c r="B778" s="133"/>
      <c r="C778" s="269" t="s">
        <v>2300</v>
      </c>
      <c r="D778" s="270"/>
      <c r="E778" s="270"/>
      <c r="F778" s="270"/>
      <c r="G778" s="270"/>
      <c r="H778" s="135"/>
      <c r="I778" s="135"/>
      <c r="J778" s="135"/>
      <c r="K778" s="135"/>
      <c r="L778" s="135"/>
      <c r="M778" s="135"/>
      <c r="N778" s="134"/>
      <c r="O778" s="134"/>
      <c r="P778" s="134"/>
      <c r="Q778" s="134"/>
      <c r="R778" s="135"/>
      <c r="S778" s="135"/>
      <c r="T778" s="135"/>
      <c r="U778" s="135"/>
      <c r="V778" s="135"/>
      <c r="W778" s="135"/>
      <c r="X778" s="135"/>
      <c r="Y778" s="135"/>
      <c r="Z778" s="125"/>
      <c r="AA778" s="125"/>
      <c r="AB778" s="125"/>
      <c r="AC778" s="125"/>
      <c r="AD778" s="125"/>
      <c r="AE778" s="125"/>
      <c r="AF778" s="125"/>
      <c r="AG778" s="125" t="s">
        <v>1462</v>
      </c>
      <c r="AH778" s="125"/>
      <c r="AI778" s="125"/>
      <c r="AJ778" s="125"/>
      <c r="AK778" s="125"/>
      <c r="AL778" s="125"/>
      <c r="AM778" s="125"/>
      <c r="AN778" s="125"/>
      <c r="AO778" s="125"/>
      <c r="AP778" s="125"/>
      <c r="AQ778" s="125"/>
      <c r="AR778" s="125"/>
      <c r="AS778" s="125"/>
      <c r="AT778" s="125"/>
      <c r="AU778" s="125"/>
      <c r="AV778" s="125"/>
      <c r="AW778" s="125"/>
      <c r="AX778" s="125"/>
      <c r="AY778" s="125"/>
      <c r="AZ778" s="125"/>
      <c r="BA778" s="125"/>
      <c r="BB778" s="125"/>
      <c r="BC778" s="125"/>
      <c r="BD778" s="125"/>
      <c r="BE778" s="125"/>
      <c r="BF778" s="125"/>
      <c r="BG778" s="125"/>
      <c r="BH778" s="125"/>
    </row>
    <row r="779" spans="1:60" outlineLevel="2" x14ac:dyDescent="0.2">
      <c r="A779" s="132"/>
      <c r="B779" s="133"/>
      <c r="C779" s="170" t="s">
        <v>2301</v>
      </c>
      <c r="D779" s="168"/>
      <c r="E779" s="169">
        <v>14.64</v>
      </c>
      <c r="F779" s="135"/>
      <c r="G779" s="135"/>
      <c r="H779" s="135"/>
      <c r="I779" s="135"/>
      <c r="J779" s="135"/>
      <c r="K779" s="135"/>
      <c r="L779" s="135"/>
      <c r="M779" s="135"/>
      <c r="N779" s="134"/>
      <c r="O779" s="134"/>
      <c r="P779" s="134"/>
      <c r="Q779" s="134"/>
      <c r="R779" s="135"/>
      <c r="S779" s="135"/>
      <c r="T779" s="135"/>
      <c r="U779" s="135"/>
      <c r="V779" s="135"/>
      <c r="W779" s="135"/>
      <c r="X779" s="135"/>
      <c r="Y779" s="135"/>
      <c r="Z779" s="125"/>
      <c r="AA779" s="125"/>
      <c r="AB779" s="125"/>
      <c r="AC779" s="125"/>
      <c r="AD779" s="125"/>
      <c r="AE779" s="125"/>
      <c r="AF779" s="125"/>
      <c r="AG779" s="125" t="s">
        <v>1619</v>
      </c>
      <c r="AH779" s="125">
        <v>0</v>
      </c>
      <c r="AI779" s="125"/>
      <c r="AJ779" s="125"/>
      <c r="AK779" s="125"/>
      <c r="AL779" s="125"/>
      <c r="AM779" s="125"/>
      <c r="AN779" s="125"/>
      <c r="AO779" s="125"/>
      <c r="AP779" s="125"/>
      <c r="AQ779" s="125"/>
      <c r="AR779" s="125"/>
      <c r="AS779" s="125"/>
      <c r="AT779" s="125"/>
      <c r="AU779" s="125"/>
      <c r="AV779" s="125"/>
      <c r="AW779" s="125"/>
      <c r="AX779" s="125"/>
      <c r="AY779" s="125"/>
      <c r="AZ779" s="125"/>
      <c r="BA779" s="125"/>
      <c r="BB779" s="125"/>
      <c r="BC779" s="125"/>
      <c r="BD779" s="125"/>
      <c r="BE779" s="125"/>
      <c r="BF779" s="125"/>
      <c r="BG779" s="125"/>
      <c r="BH779" s="125"/>
    </row>
    <row r="780" spans="1:60" ht="22.5" outlineLevel="3" x14ac:dyDescent="0.2">
      <c r="A780" s="132"/>
      <c r="B780" s="133"/>
      <c r="C780" s="170" t="s">
        <v>2302</v>
      </c>
      <c r="D780" s="168"/>
      <c r="E780" s="169">
        <v>4.2</v>
      </c>
      <c r="F780" s="135"/>
      <c r="G780" s="135"/>
      <c r="H780" s="135"/>
      <c r="I780" s="135"/>
      <c r="J780" s="135"/>
      <c r="K780" s="135"/>
      <c r="L780" s="135"/>
      <c r="M780" s="135"/>
      <c r="N780" s="134"/>
      <c r="O780" s="134"/>
      <c r="P780" s="134"/>
      <c r="Q780" s="134"/>
      <c r="R780" s="135"/>
      <c r="S780" s="135"/>
      <c r="T780" s="135"/>
      <c r="U780" s="135"/>
      <c r="V780" s="135"/>
      <c r="W780" s="135"/>
      <c r="X780" s="135"/>
      <c r="Y780" s="135"/>
      <c r="Z780" s="125"/>
      <c r="AA780" s="125"/>
      <c r="AB780" s="125"/>
      <c r="AC780" s="125"/>
      <c r="AD780" s="125"/>
      <c r="AE780" s="125"/>
      <c r="AF780" s="125"/>
      <c r="AG780" s="125" t="s">
        <v>1619</v>
      </c>
      <c r="AH780" s="125">
        <v>0</v>
      </c>
      <c r="AI780" s="125"/>
      <c r="AJ780" s="125"/>
      <c r="AK780" s="125"/>
      <c r="AL780" s="125"/>
      <c r="AM780" s="125"/>
      <c r="AN780" s="125"/>
      <c r="AO780" s="125"/>
      <c r="AP780" s="125"/>
      <c r="AQ780" s="125"/>
      <c r="AR780" s="125"/>
      <c r="AS780" s="125"/>
      <c r="AT780" s="125"/>
      <c r="AU780" s="125"/>
      <c r="AV780" s="125"/>
      <c r="AW780" s="125"/>
      <c r="AX780" s="125"/>
      <c r="AY780" s="125"/>
      <c r="AZ780" s="125"/>
      <c r="BA780" s="125"/>
      <c r="BB780" s="125"/>
      <c r="BC780" s="125"/>
      <c r="BD780" s="125"/>
      <c r="BE780" s="125"/>
      <c r="BF780" s="125"/>
      <c r="BG780" s="125"/>
      <c r="BH780" s="125"/>
    </row>
    <row r="781" spans="1:60" ht="22.5" outlineLevel="1" x14ac:dyDescent="0.2">
      <c r="A781" s="147">
        <v>184</v>
      </c>
      <c r="B781" s="148" t="s">
        <v>2303</v>
      </c>
      <c r="C781" s="163" t="s">
        <v>2304</v>
      </c>
      <c r="D781" s="149" t="s">
        <v>1672</v>
      </c>
      <c r="E781" s="150">
        <v>5</v>
      </c>
      <c r="F781" s="151"/>
      <c r="G781" s="152">
        <f>ROUND(E781*F781,2)</f>
        <v>0</v>
      </c>
      <c r="H781" s="151">
        <v>4367.17</v>
      </c>
      <c r="I781" s="152">
        <f>ROUND(E781*H781,2)</f>
        <v>21835.85</v>
      </c>
      <c r="J781" s="151">
        <v>407.83</v>
      </c>
      <c r="K781" s="152">
        <f>ROUND(E781*J781,2)</f>
        <v>2039.15</v>
      </c>
      <c r="L781" s="152">
        <v>21</v>
      </c>
      <c r="M781" s="152">
        <f>G781*(1+L781/100)</f>
        <v>0</v>
      </c>
      <c r="N781" s="150">
        <v>3.04E-2</v>
      </c>
      <c r="O781" s="150">
        <f>ROUND(E781*N781,2)</f>
        <v>0.15</v>
      </c>
      <c r="P781" s="150">
        <v>0</v>
      </c>
      <c r="Q781" s="150">
        <f>ROUND(E781*P781,2)</f>
        <v>0</v>
      </c>
      <c r="R781" s="152"/>
      <c r="S781" s="152" t="s">
        <v>1617</v>
      </c>
      <c r="T781" s="153" t="s">
        <v>1617</v>
      </c>
      <c r="U781" s="135">
        <v>0</v>
      </c>
      <c r="V781" s="135">
        <f>ROUND(E781*U781,2)</f>
        <v>0</v>
      </c>
      <c r="W781" s="135"/>
      <c r="X781" s="135" t="s">
        <v>1458</v>
      </c>
      <c r="Y781" s="135" t="s">
        <v>1459</v>
      </c>
      <c r="Z781" s="125"/>
      <c r="AA781" s="125"/>
      <c r="AB781" s="125"/>
      <c r="AC781" s="125"/>
      <c r="AD781" s="125"/>
      <c r="AE781" s="125"/>
      <c r="AF781" s="125"/>
      <c r="AG781" s="125" t="s">
        <v>2106</v>
      </c>
      <c r="AH781" s="125"/>
      <c r="AI781" s="125"/>
      <c r="AJ781" s="125"/>
      <c r="AK781" s="125"/>
      <c r="AL781" s="125"/>
      <c r="AM781" s="125"/>
      <c r="AN781" s="125"/>
      <c r="AO781" s="125"/>
      <c r="AP781" s="125"/>
      <c r="AQ781" s="125"/>
      <c r="AR781" s="125"/>
      <c r="AS781" s="125"/>
      <c r="AT781" s="125"/>
      <c r="AU781" s="125"/>
      <c r="AV781" s="125"/>
      <c r="AW781" s="125"/>
      <c r="AX781" s="125"/>
      <c r="AY781" s="125"/>
      <c r="AZ781" s="125"/>
      <c r="BA781" s="125"/>
      <c r="BB781" s="125"/>
      <c r="BC781" s="125"/>
      <c r="BD781" s="125"/>
      <c r="BE781" s="125"/>
      <c r="BF781" s="125"/>
      <c r="BG781" s="125"/>
      <c r="BH781" s="125"/>
    </row>
    <row r="782" spans="1:60" ht="22.5" outlineLevel="2" x14ac:dyDescent="0.2">
      <c r="A782" s="132"/>
      <c r="B782" s="133"/>
      <c r="C782" s="269" t="s">
        <v>2305</v>
      </c>
      <c r="D782" s="270"/>
      <c r="E782" s="270"/>
      <c r="F782" s="270"/>
      <c r="G782" s="270"/>
      <c r="H782" s="135"/>
      <c r="I782" s="135"/>
      <c r="J782" s="135"/>
      <c r="K782" s="135"/>
      <c r="L782" s="135"/>
      <c r="M782" s="135"/>
      <c r="N782" s="134"/>
      <c r="O782" s="134"/>
      <c r="P782" s="134"/>
      <c r="Q782" s="134"/>
      <c r="R782" s="135"/>
      <c r="S782" s="135"/>
      <c r="T782" s="135"/>
      <c r="U782" s="135"/>
      <c r="V782" s="135"/>
      <c r="W782" s="135"/>
      <c r="X782" s="135"/>
      <c r="Y782" s="135"/>
      <c r="Z782" s="125"/>
      <c r="AA782" s="125"/>
      <c r="AB782" s="125"/>
      <c r="AC782" s="125"/>
      <c r="AD782" s="125"/>
      <c r="AE782" s="125"/>
      <c r="AF782" s="125"/>
      <c r="AG782" s="125" t="s">
        <v>1462</v>
      </c>
      <c r="AH782" s="125"/>
      <c r="AI782" s="125"/>
      <c r="AJ782" s="125"/>
      <c r="AK782" s="125"/>
      <c r="AL782" s="125"/>
      <c r="AM782" s="125"/>
      <c r="AN782" s="125"/>
      <c r="AO782" s="125"/>
      <c r="AP782" s="125"/>
      <c r="AQ782" s="125"/>
      <c r="AR782" s="125"/>
      <c r="AS782" s="125"/>
      <c r="AT782" s="125"/>
      <c r="AU782" s="125"/>
      <c r="AV782" s="125"/>
      <c r="AW782" s="125"/>
      <c r="AX782" s="125"/>
      <c r="AY782" s="125"/>
      <c r="AZ782" s="125"/>
      <c r="BA782" s="154" t="str">
        <f>C782</f>
        <v>V položce jsou zakalkulovány náklady na dodávku a montáž klempířských prvků včetně spojovacího materiálu.</v>
      </c>
      <c r="BB782" s="125"/>
      <c r="BC782" s="125"/>
      <c r="BD782" s="125"/>
      <c r="BE782" s="125"/>
      <c r="BF782" s="125"/>
      <c r="BG782" s="125"/>
      <c r="BH782" s="125"/>
    </row>
    <row r="783" spans="1:60" outlineLevel="3" x14ac:dyDescent="0.2">
      <c r="A783" s="132"/>
      <c r="B783" s="133"/>
      <c r="C783" s="271" t="s">
        <v>2306</v>
      </c>
      <c r="D783" s="272"/>
      <c r="E783" s="272"/>
      <c r="F783" s="272"/>
      <c r="G783" s="272"/>
      <c r="H783" s="135"/>
      <c r="I783" s="135"/>
      <c r="J783" s="135"/>
      <c r="K783" s="135"/>
      <c r="L783" s="135"/>
      <c r="M783" s="135"/>
      <c r="N783" s="134"/>
      <c r="O783" s="134"/>
      <c r="P783" s="134"/>
      <c r="Q783" s="134"/>
      <c r="R783" s="135"/>
      <c r="S783" s="135"/>
      <c r="T783" s="135"/>
      <c r="U783" s="135"/>
      <c r="V783" s="135"/>
      <c r="W783" s="135"/>
      <c r="X783" s="135"/>
      <c r="Y783" s="135"/>
      <c r="Z783" s="125"/>
      <c r="AA783" s="125"/>
      <c r="AB783" s="125"/>
      <c r="AC783" s="125"/>
      <c r="AD783" s="125"/>
      <c r="AE783" s="125"/>
      <c r="AF783" s="125"/>
      <c r="AG783" s="125" t="s">
        <v>1462</v>
      </c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5"/>
      <c r="BE783" s="125"/>
      <c r="BF783" s="125"/>
      <c r="BG783" s="125"/>
      <c r="BH783" s="125"/>
    </row>
    <row r="784" spans="1:60" outlineLevel="2" x14ac:dyDescent="0.2">
      <c r="A784" s="132"/>
      <c r="B784" s="133"/>
      <c r="C784" s="170" t="s">
        <v>2307</v>
      </c>
      <c r="D784" s="168"/>
      <c r="E784" s="169">
        <v>5</v>
      </c>
      <c r="F784" s="135"/>
      <c r="G784" s="135"/>
      <c r="H784" s="135"/>
      <c r="I784" s="135"/>
      <c r="J784" s="135"/>
      <c r="K784" s="135"/>
      <c r="L784" s="135"/>
      <c r="M784" s="135"/>
      <c r="N784" s="134"/>
      <c r="O784" s="134"/>
      <c r="P784" s="134"/>
      <c r="Q784" s="134"/>
      <c r="R784" s="135"/>
      <c r="S784" s="135"/>
      <c r="T784" s="135"/>
      <c r="U784" s="135"/>
      <c r="V784" s="135"/>
      <c r="W784" s="135"/>
      <c r="X784" s="135"/>
      <c r="Y784" s="135"/>
      <c r="Z784" s="125"/>
      <c r="AA784" s="125"/>
      <c r="AB784" s="125"/>
      <c r="AC784" s="125"/>
      <c r="AD784" s="125"/>
      <c r="AE784" s="125"/>
      <c r="AF784" s="125"/>
      <c r="AG784" s="125" t="s">
        <v>1619</v>
      </c>
      <c r="AH784" s="125">
        <v>0</v>
      </c>
      <c r="AI784" s="125"/>
      <c r="AJ784" s="125"/>
      <c r="AK784" s="125"/>
      <c r="AL784" s="125"/>
      <c r="AM784" s="125"/>
      <c r="AN784" s="125"/>
      <c r="AO784" s="125"/>
      <c r="AP784" s="125"/>
      <c r="AQ784" s="125"/>
      <c r="AR784" s="125"/>
      <c r="AS784" s="125"/>
      <c r="AT784" s="125"/>
      <c r="AU784" s="125"/>
      <c r="AV784" s="125"/>
      <c r="AW784" s="125"/>
      <c r="AX784" s="125"/>
      <c r="AY784" s="125"/>
      <c r="AZ784" s="125"/>
      <c r="BA784" s="125"/>
      <c r="BB784" s="125"/>
      <c r="BC784" s="125"/>
      <c r="BD784" s="125"/>
      <c r="BE784" s="125"/>
      <c r="BF784" s="125"/>
      <c r="BG784" s="125"/>
      <c r="BH784" s="125"/>
    </row>
    <row r="785" spans="1:60" ht="22.5" outlineLevel="1" x14ac:dyDescent="0.2">
      <c r="A785" s="147">
        <v>185</v>
      </c>
      <c r="B785" s="148" t="s">
        <v>2308</v>
      </c>
      <c r="C785" s="163" t="s">
        <v>777</v>
      </c>
      <c r="D785" s="149" t="s">
        <v>1672</v>
      </c>
      <c r="E785" s="150">
        <v>1</v>
      </c>
      <c r="F785" s="151"/>
      <c r="G785" s="152">
        <f>ROUND(E785*F785,2)</f>
        <v>0</v>
      </c>
      <c r="H785" s="151">
        <v>411.96</v>
      </c>
      <c r="I785" s="152">
        <f>ROUND(E785*H785,2)</f>
        <v>411.96</v>
      </c>
      <c r="J785" s="151">
        <v>257.04000000000002</v>
      </c>
      <c r="K785" s="152">
        <f>ROUND(E785*J785,2)</f>
        <v>257.04000000000002</v>
      </c>
      <c r="L785" s="152">
        <v>21</v>
      </c>
      <c r="M785" s="152">
        <f>G785*(1+L785/100)</f>
        <v>0</v>
      </c>
      <c r="N785" s="150">
        <v>4.0000000000000002E-4</v>
      </c>
      <c r="O785" s="150">
        <f>ROUND(E785*N785,2)</f>
        <v>0</v>
      </c>
      <c r="P785" s="150">
        <v>0</v>
      </c>
      <c r="Q785" s="150">
        <f>ROUND(E785*P785,2)</f>
        <v>0</v>
      </c>
      <c r="R785" s="152"/>
      <c r="S785" s="152" t="s">
        <v>1617</v>
      </c>
      <c r="T785" s="153" t="s">
        <v>1617</v>
      </c>
      <c r="U785" s="135">
        <v>0</v>
      </c>
      <c r="V785" s="135">
        <f>ROUND(E785*U785,2)</f>
        <v>0</v>
      </c>
      <c r="W785" s="135"/>
      <c r="X785" s="135" t="s">
        <v>1458</v>
      </c>
      <c r="Y785" s="135" t="s">
        <v>1459</v>
      </c>
      <c r="Z785" s="125"/>
      <c r="AA785" s="125"/>
      <c r="AB785" s="125"/>
      <c r="AC785" s="125"/>
      <c r="AD785" s="125"/>
      <c r="AE785" s="125"/>
      <c r="AF785" s="125"/>
      <c r="AG785" s="125" t="s">
        <v>2106</v>
      </c>
      <c r="AH785" s="125"/>
      <c r="AI785" s="125"/>
      <c r="AJ785" s="125"/>
      <c r="AK785" s="125"/>
      <c r="AL785" s="125"/>
      <c r="AM785" s="125"/>
      <c r="AN785" s="125"/>
      <c r="AO785" s="125"/>
      <c r="AP785" s="125"/>
      <c r="AQ785" s="125"/>
      <c r="AR785" s="125"/>
      <c r="AS785" s="125"/>
      <c r="AT785" s="125"/>
      <c r="AU785" s="125"/>
      <c r="AV785" s="125"/>
      <c r="AW785" s="125"/>
      <c r="AX785" s="125"/>
      <c r="AY785" s="125"/>
      <c r="AZ785" s="125"/>
      <c r="BA785" s="125"/>
      <c r="BB785" s="125"/>
      <c r="BC785" s="125"/>
      <c r="BD785" s="125"/>
      <c r="BE785" s="125"/>
      <c r="BF785" s="125"/>
      <c r="BG785" s="125"/>
      <c r="BH785" s="125"/>
    </row>
    <row r="786" spans="1:60" outlineLevel="2" x14ac:dyDescent="0.2">
      <c r="A786" s="132"/>
      <c r="B786" s="133"/>
      <c r="C786" s="170" t="s">
        <v>778</v>
      </c>
      <c r="D786" s="168"/>
      <c r="E786" s="169">
        <v>1</v>
      </c>
      <c r="F786" s="135"/>
      <c r="G786" s="135"/>
      <c r="H786" s="135"/>
      <c r="I786" s="135"/>
      <c r="J786" s="135"/>
      <c r="K786" s="135"/>
      <c r="L786" s="135"/>
      <c r="M786" s="135"/>
      <c r="N786" s="134"/>
      <c r="O786" s="134"/>
      <c r="P786" s="134"/>
      <c r="Q786" s="134"/>
      <c r="R786" s="135"/>
      <c r="S786" s="135"/>
      <c r="T786" s="135"/>
      <c r="U786" s="135"/>
      <c r="V786" s="135"/>
      <c r="W786" s="135"/>
      <c r="X786" s="135"/>
      <c r="Y786" s="135"/>
      <c r="Z786" s="125"/>
      <c r="AA786" s="125"/>
      <c r="AB786" s="125"/>
      <c r="AC786" s="125"/>
      <c r="AD786" s="125"/>
      <c r="AE786" s="125"/>
      <c r="AF786" s="125"/>
      <c r="AG786" s="125" t="s">
        <v>1619</v>
      </c>
      <c r="AH786" s="125">
        <v>0</v>
      </c>
      <c r="AI786" s="125"/>
      <c r="AJ786" s="125"/>
      <c r="AK786" s="125"/>
      <c r="AL786" s="125"/>
      <c r="AM786" s="125"/>
      <c r="AN786" s="125"/>
      <c r="AO786" s="125"/>
      <c r="AP786" s="125"/>
      <c r="AQ786" s="125"/>
      <c r="AR786" s="125"/>
      <c r="AS786" s="125"/>
      <c r="AT786" s="125"/>
      <c r="AU786" s="125"/>
      <c r="AV786" s="125"/>
      <c r="AW786" s="125"/>
      <c r="AX786" s="125"/>
      <c r="AY786" s="125"/>
      <c r="AZ786" s="125"/>
      <c r="BA786" s="125"/>
      <c r="BB786" s="125"/>
      <c r="BC786" s="125"/>
      <c r="BD786" s="125"/>
      <c r="BE786" s="125"/>
      <c r="BF786" s="125"/>
      <c r="BG786" s="125"/>
      <c r="BH786" s="125"/>
    </row>
    <row r="787" spans="1:60" ht="22.5" outlineLevel="1" x14ac:dyDescent="0.2">
      <c r="A787" s="147">
        <v>186</v>
      </c>
      <c r="B787" s="148" t="s">
        <v>779</v>
      </c>
      <c r="C787" s="163" t="s">
        <v>780</v>
      </c>
      <c r="D787" s="149" t="s">
        <v>1716</v>
      </c>
      <c r="E787" s="150">
        <v>18.7</v>
      </c>
      <c r="F787" s="151"/>
      <c r="G787" s="152">
        <f>ROUND(E787*F787,2)</f>
        <v>0</v>
      </c>
      <c r="H787" s="151">
        <v>859.94</v>
      </c>
      <c r="I787" s="152">
        <f>ROUND(E787*H787,2)</f>
        <v>16080.88</v>
      </c>
      <c r="J787" s="151">
        <v>160.06</v>
      </c>
      <c r="K787" s="152">
        <f>ROUND(E787*J787,2)</f>
        <v>2993.12</v>
      </c>
      <c r="L787" s="152">
        <v>21</v>
      </c>
      <c r="M787" s="152">
        <f>G787*(1+L787/100)</f>
        <v>0</v>
      </c>
      <c r="N787" s="150">
        <v>3.1199999999999999E-3</v>
      </c>
      <c r="O787" s="150">
        <f>ROUND(E787*N787,2)</f>
        <v>0.06</v>
      </c>
      <c r="P787" s="150">
        <v>0</v>
      </c>
      <c r="Q787" s="150">
        <f>ROUND(E787*P787,2)</f>
        <v>0</v>
      </c>
      <c r="R787" s="152"/>
      <c r="S787" s="152" t="s">
        <v>1617</v>
      </c>
      <c r="T787" s="153" t="s">
        <v>1617</v>
      </c>
      <c r="U787" s="135">
        <v>0</v>
      </c>
      <c r="V787" s="135">
        <f>ROUND(E787*U787,2)</f>
        <v>0</v>
      </c>
      <c r="W787" s="135"/>
      <c r="X787" s="135" t="s">
        <v>1458</v>
      </c>
      <c r="Y787" s="135" t="s">
        <v>1459</v>
      </c>
      <c r="Z787" s="125"/>
      <c r="AA787" s="125"/>
      <c r="AB787" s="125"/>
      <c r="AC787" s="125"/>
      <c r="AD787" s="125"/>
      <c r="AE787" s="125"/>
      <c r="AF787" s="125"/>
      <c r="AG787" s="125" t="s">
        <v>2106</v>
      </c>
      <c r="AH787" s="125"/>
      <c r="AI787" s="125"/>
      <c r="AJ787" s="125"/>
      <c r="AK787" s="125"/>
      <c r="AL787" s="125"/>
      <c r="AM787" s="125"/>
      <c r="AN787" s="125"/>
      <c r="AO787" s="125"/>
      <c r="AP787" s="125"/>
      <c r="AQ787" s="125"/>
      <c r="AR787" s="125"/>
      <c r="AS787" s="125"/>
      <c r="AT787" s="125"/>
      <c r="AU787" s="125"/>
      <c r="AV787" s="125"/>
      <c r="AW787" s="125"/>
      <c r="AX787" s="125"/>
      <c r="AY787" s="125"/>
      <c r="AZ787" s="125"/>
      <c r="BA787" s="125"/>
      <c r="BB787" s="125"/>
      <c r="BC787" s="125"/>
      <c r="BD787" s="125"/>
      <c r="BE787" s="125"/>
      <c r="BF787" s="125"/>
      <c r="BG787" s="125"/>
      <c r="BH787" s="125"/>
    </row>
    <row r="788" spans="1:60" outlineLevel="2" x14ac:dyDescent="0.2">
      <c r="A788" s="132"/>
      <c r="B788" s="133"/>
      <c r="C788" s="269" t="s">
        <v>781</v>
      </c>
      <c r="D788" s="270"/>
      <c r="E788" s="270"/>
      <c r="F788" s="270"/>
      <c r="G788" s="270"/>
      <c r="H788" s="135"/>
      <c r="I788" s="135"/>
      <c r="J788" s="135"/>
      <c r="K788" s="135"/>
      <c r="L788" s="135"/>
      <c r="M788" s="135"/>
      <c r="N788" s="134"/>
      <c r="O788" s="134"/>
      <c r="P788" s="134"/>
      <c r="Q788" s="134"/>
      <c r="R788" s="135"/>
      <c r="S788" s="135"/>
      <c r="T788" s="135"/>
      <c r="U788" s="135"/>
      <c r="V788" s="135"/>
      <c r="W788" s="135"/>
      <c r="X788" s="135"/>
      <c r="Y788" s="135"/>
      <c r="Z788" s="125"/>
      <c r="AA788" s="125"/>
      <c r="AB788" s="125"/>
      <c r="AC788" s="125"/>
      <c r="AD788" s="125"/>
      <c r="AE788" s="125"/>
      <c r="AF788" s="125"/>
      <c r="AG788" s="125" t="s">
        <v>1462</v>
      </c>
      <c r="AH788" s="125"/>
      <c r="AI788" s="125"/>
      <c r="AJ788" s="125"/>
      <c r="AK788" s="125"/>
      <c r="AL788" s="125"/>
      <c r="AM788" s="125"/>
      <c r="AN788" s="125"/>
      <c r="AO788" s="125"/>
      <c r="AP788" s="125"/>
      <c r="AQ788" s="125"/>
      <c r="AR788" s="125"/>
      <c r="AS788" s="125"/>
      <c r="AT788" s="125"/>
      <c r="AU788" s="125"/>
      <c r="AV788" s="125"/>
      <c r="AW788" s="125"/>
      <c r="AX788" s="125"/>
      <c r="AY788" s="125"/>
      <c r="AZ788" s="125"/>
      <c r="BA788" s="125"/>
      <c r="BB788" s="125"/>
      <c r="BC788" s="125"/>
      <c r="BD788" s="125"/>
      <c r="BE788" s="125"/>
      <c r="BF788" s="125"/>
      <c r="BG788" s="125"/>
      <c r="BH788" s="125"/>
    </row>
    <row r="789" spans="1:60" outlineLevel="2" x14ac:dyDescent="0.2">
      <c r="A789" s="132"/>
      <c r="B789" s="133"/>
      <c r="C789" s="170" t="s">
        <v>782</v>
      </c>
      <c r="D789" s="168"/>
      <c r="E789" s="169">
        <v>4.3</v>
      </c>
      <c r="F789" s="135"/>
      <c r="G789" s="135"/>
      <c r="H789" s="135"/>
      <c r="I789" s="135"/>
      <c r="J789" s="135"/>
      <c r="K789" s="135"/>
      <c r="L789" s="135"/>
      <c r="M789" s="135"/>
      <c r="N789" s="134"/>
      <c r="O789" s="134"/>
      <c r="P789" s="134"/>
      <c r="Q789" s="134"/>
      <c r="R789" s="135"/>
      <c r="S789" s="135"/>
      <c r="T789" s="135"/>
      <c r="U789" s="135"/>
      <c r="V789" s="135"/>
      <c r="W789" s="135"/>
      <c r="X789" s="135"/>
      <c r="Y789" s="135"/>
      <c r="Z789" s="125"/>
      <c r="AA789" s="125"/>
      <c r="AB789" s="125"/>
      <c r="AC789" s="125"/>
      <c r="AD789" s="125"/>
      <c r="AE789" s="125"/>
      <c r="AF789" s="125"/>
      <c r="AG789" s="125" t="s">
        <v>1619</v>
      </c>
      <c r="AH789" s="125">
        <v>0</v>
      </c>
      <c r="AI789" s="125"/>
      <c r="AJ789" s="125"/>
      <c r="AK789" s="125"/>
      <c r="AL789" s="125"/>
      <c r="AM789" s="125"/>
      <c r="AN789" s="125"/>
      <c r="AO789" s="125"/>
      <c r="AP789" s="125"/>
      <c r="AQ789" s="125"/>
      <c r="AR789" s="125"/>
      <c r="AS789" s="125"/>
      <c r="AT789" s="125"/>
      <c r="AU789" s="125"/>
      <c r="AV789" s="125"/>
      <c r="AW789" s="125"/>
      <c r="AX789" s="125"/>
      <c r="AY789" s="125"/>
      <c r="AZ789" s="125"/>
      <c r="BA789" s="125"/>
      <c r="BB789" s="125"/>
      <c r="BC789" s="125"/>
      <c r="BD789" s="125"/>
      <c r="BE789" s="125"/>
      <c r="BF789" s="125"/>
      <c r="BG789" s="125"/>
      <c r="BH789" s="125"/>
    </row>
    <row r="790" spans="1:60" outlineLevel="3" x14ac:dyDescent="0.2">
      <c r="A790" s="132"/>
      <c r="B790" s="133"/>
      <c r="C790" s="170" t="s">
        <v>783</v>
      </c>
      <c r="D790" s="168"/>
      <c r="E790" s="169">
        <v>7.8</v>
      </c>
      <c r="F790" s="135"/>
      <c r="G790" s="135"/>
      <c r="H790" s="135"/>
      <c r="I790" s="135"/>
      <c r="J790" s="135"/>
      <c r="K790" s="135"/>
      <c r="L790" s="135"/>
      <c r="M790" s="135"/>
      <c r="N790" s="134"/>
      <c r="O790" s="134"/>
      <c r="P790" s="134"/>
      <c r="Q790" s="134"/>
      <c r="R790" s="135"/>
      <c r="S790" s="135"/>
      <c r="T790" s="135"/>
      <c r="U790" s="135"/>
      <c r="V790" s="135"/>
      <c r="W790" s="135"/>
      <c r="X790" s="135"/>
      <c r="Y790" s="135"/>
      <c r="Z790" s="125"/>
      <c r="AA790" s="125"/>
      <c r="AB790" s="125"/>
      <c r="AC790" s="125"/>
      <c r="AD790" s="125"/>
      <c r="AE790" s="125"/>
      <c r="AF790" s="125"/>
      <c r="AG790" s="125" t="s">
        <v>1619</v>
      </c>
      <c r="AH790" s="125">
        <v>0</v>
      </c>
      <c r="AI790" s="125"/>
      <c r="AJ790" s="125"/>
      <c r="AK790" s="125"/>
      <c r="AL790" s="125"/>
      <c r="AM790" s="125"/>
      <c r="AN790" s="125"/>
      <c r="AO790" s="125"/>
      <c r="AP790" s="125"/>
      <c r="AQ790" s="125"/>
      <c r="AR790" s="125"/>
      <c r="AS790" s="125"/>
      <c r="AT790" s="125"/>
      <c r="AU790" s="125"/>
      <c r="AV790" s="125"/>
      <c r="AW790" s="125"/>
      <c r="AX790" s="125"/>
      <c r="AY790" s="125"/>
      <c r="AZ790" s="125"/>
      <c r="BA790" s="125"/>
      <c r="BB790" s="125"/>
      <c r="BC790" s="125"/>
      <c r="BD790" s="125"/>
      <c r="BE790" s="125"/>
      <c r="BF790" s="125"/>
      <c r="BG790" s="125"/>
      <c r="BH790" s="125"/>
    </row>
    <row r="791" spans="1:60" outlineLevel="3" x14ac:dyDescent="0.2">
      <c r="A791" s="132"/>
      <c r="B791" s="133"/>
      <c r="C791" s="170" t="s">
        <v>784</v>
      </c>
      <c r="D791" s="168"/>
      <c r="E791" s="169">
        <v>6.6</v>
      </c>
      <c r="F791" s="135"/>
      <c r="G791" s="135"/>
      <c r="H791" s="135"/>
      <c r="I791" s="135"/>
      <c r="J791" s="135"/>
      <c r="K791" s="135"/>
      <c r="L791" s="135"/>
      <c r="M791" s="135"/>
      <c r="N791" s="134"/>
      <c r="O791" s="134"/>
      <c r="P791" s="134"/>
      <c r="Q791" s="134"/>
      <c r="R791" s="135"/>
      <c r="S791" s="135"/>
      <c r="T791" s="135"/>
      <c r="U791" s="135"/>
      <c r="V791" s="135"/>
      <c r="W791" s="135"/>
      <c r="X791" s="135"/>
      <c r="Y791" s="135"/>
      <c r="Z791" s="125"/>
      <c r="AA791" s="125"/>
      <c r="AB791" s="125"/>
      <c r="AC791" s="125"/>
      <c r="AD791" s="125"/>
      <c r="AE791" s="125"/>
      <c r="AF791" s="125"/>
      <c r="AG791" s="125" t="s">
        <v>1619</v>
      </c>
      <c r="AH791" s="125">
        <v>0</v>
      </c>
      <c r="AI791" s="125"/>
      <c r="AJ791" s="125"/>
      <c r="AK791" s="125"/>
      <c r="AL791" s="125"/>
      <c r="AM791" s="125"/>
      <c r="AN791" s="125"/>
      <c r="AO791" s="125"/>
      <c r="AP791" s="125"/>
      <c r="AQ791" s="125"/>
      <c r="AR791" s="125"/>
      <c r="AS791" s="125"/>
      <c r="AT791" s="125"/>
      <c r="AU791" s="125"/>
      <c r="AV791" s="125"/>
      <c r="AW791" s="125"/>
      <c r="AX791" s="125"/>
      <c r="AY791" s="125"/>
      <c r="AZ791" s="125"/>
      <c r="BA791" s="125"/>
      <c r="BB791" s="125"/>
      <c r="BC791" s="125"/>
      <c r="BD791" s="125"/>
      <c r="BE791" s="125"/>
      <c r="BF791" s="125"/>
      <c r="BG791" s="125"/>
      <c r="BH791" s="125"/>
    </row>
    <row r="792" spans="1:60" outlineLevel="1" x14ac:dyDescent="0.2">
      <c r="A792" s="147">
        <v>187</v>
      </c>
      <c r="B792" s="148" t="s">
        <v>785</v>
      </c>
      <c r="C792" s="163" t="s">
        <v>786</v>
      </c>
      <c r="D792" s="149" t="s">
        <v>1716</v>
      </c>
      <c r="E792" s="150">
        <v>14.2</v>
      </c>
      <c r="F792" s="151"/>
      <c r="G792" s="152">
        <f>ROUND(E792*F792,2)</f>
        <v>0</v>
      </c>
      <c r="H792" s="151">
        <v>0</v>
      </c>
      <c r="I792" s="152">
        <f>ROUND(E792*H792,2)</f>
        <v>0</v>
      </c>
      <c r="J792" s="151">
        <v>1510</v>
      </c>
      <c r="K792" s="152">
        <f>ROUND(E792*J792,2)</f>
        <v>21442</v>
      </c>
      <c r="L792" s="152">
        <v>21</v>
      </c>
      <c r="M792" s="152">
        <f>G792*(1+L792/100)</f>
        <v>0</v>
      </c>
      <c r="N792" s="150">
        <v>3.1199999999999999E-3</v>
      </c>
      <c r="O792" s="150">
        <f>ROUND(E792*N792,2)</f>
        <v>0.04</v>
      </c>
      <c r="P792" s="150">
        <v>0</v>
      </c>
      <c r="Q792" s="150">
        <f>ROUND(E792*P792,2)</f>
        <v>0</v>
      </c>
      <c r="R792" s="152"/>
      <c r="S792" s="152" t="s">
        <v>787</v>
      </c>
      <c r="T792" s="153" t="s">
        <v>1457</v>
      </c>
      <c r="U792" s="135">
        <v>0</v>
      </c>
      <c r="V792" s="135">
        <f>ROUND(E792*U792,2)</f>
        <v>0</v>
      </c>
      <c r="W792" s="135"/>
      <c r="X792" s="135" t="s">
        <v>1458</v>
      </c>
      <c r="Y792" s="135" t="s">
        <v>1459</v>
      </c>
      <c r="Z792" s="125"/>
      <c r="AA792" s="125"/>
      <c r="AB792" s="125"/>
      <c r="AC792" s="125"/>
      <c r="AD792" s="125"/>
      <c r="AE792" s="125"/>
      <c r="AF792" s="125"/>
      <c r="AG792" s="125" t="s">
        <v>2106</v>
      </c>
      <c r="AH792" s="125"/>
      <c r="AI792" s="125"/>
      <c r="AJ792" s="125"/>
      <c r="AK792" s="125"/>
      <c r="AL792" s="125"/>
      <c r="AM792" s="125"/>
      <c r="AN792" s="125"/>
      <c r="AO792" s="125"/>
      <c r="AP792" s="125"/>
      <c r="AQ792" s="125"/>
      <c r="AR792" s="125"/>
      <c r="AS792" s="125"/>
      <c r="AT792" s="125"/>
      <c r="AU792" s="125"/>
      <c r="AV792" s="125"/>
      <c r="AW792" s="125"/>
      <c r="AX792" s="125"/>
      <c r="AY792" s="125"/>
      <c r="AZ792" s="125"/>
      <c r="BA792" s="125"/>
      <c r="BB792" s="125"/>
      <c r="BC792" s="125"/>
      <c r="BD792" s="125"/>
      <c r="BE792" s="125"/>
      <c r="BF792" s="125"/>
      <c r="BG792" s="125"/>
      <c r="BH792" s="125"/>
    </row>
    <row r="793" spans="1:60" outlineLevel="2" x14ac:dyDescent="0.2">
      <c r="A793" s="132"/>
      <c r="B793" s="133"/>
      <c r="C793" s="269" t="s">
        <v>788</v>
      </c>
      <c r="D793" s="270"/>
      <c r="E793" s="270"/>
      <c r="F793" s="270"/>
      <c r="G793" s="270"/>
      <c r="H793" s="135"/>
      <c r="I793" s="135"/>
      <c r="J793" s="135"/>
      <c r="K793" s="135"/>
      <c r="L793" s="135"/>
      <c r="M793" s="135"/>
      <c r="N793" s="134"/>
      <c r="O793" s="134"/>
      <c r="P793" s="134"/>
      <c r="Q793" s="134"/>
      <c r="R793" s="135"/>
      <c r="S793" s="135"/>
      <c r="T793" s="135"/>
      <c r="U793" s="135"/>
      <c r="V793" s="135"/>
      <c r="W793" s="135"/>
      <c r="X793" s="135"/>
      <c r="Y793" s="135"/>
      <c r="Z793" s="125"/>
      <c r="AA793" s="125"/>
      <c r="AB793" s="125"/>
      <c r="AC793" s="125"/>
      <c r="AD793" s="125"/>
      <c r="AE793" s="125"/>
      <c r="AF793" s="125"/>
      <c r="AG793" s="125" t="s">
        <v>1462</v>
      </c>
      <c r="AH793" s="125"/>
      <c r="AI793" s="125"/>
      <c r="AJ793" s="125"/>
      <c r="AK793" s="125"/>
      <c r="AL793" s="125"/>
      <c r="AM793" s="125"/>
      <c r="AN793" s="125"/>
      <c r="AO793" s="125"/>
      <c r="AP793" s="125"/>
      <c r="AQ793" s="125"/>
      <c r="AR793" s="125"/>
      <c r="AS793" s="125"/>
      <c r="AT793" s="125"/>
      <c r="AU793" s="125"/>
      <c r="AV793" s="125"/>
      <c r="AW793" s="125"/>
      <c r="AX793" s="125"/>
      <c r="AY793" s="125"/>
      <c r="AZ793" s="125"/>
      <c r="BA793" s="125"/>
      <c r="BB793" s="125"/>
      <c r="BC793" s="125"/>
      <c r="BD793" s="125"/>
      <c r="BE793" s="125"/>
      <c r="BF793" s="125"/>
      <c r="BG793" s="125"/>
      <c r="BH793" s="125"/>
    </row>
    <row r="794" spans="1:60" outlineLevel="2" x14ac:dyDescent="0.2">
      <c r="A794" s="132"/>
      <c r="B794" s="133"/>
      <c r="C794" s="170" t="s">
        <v>789</v>
      </c>
      <c r="D794" s="168"/>
      <c r="E794" s="169">
        <v>14.2</v>
      </c>
      <c r="F794" s="135"/>
      <c r="G794" s="135"/>
      <c r="H794" s="135"/>
      <c r="I794" s="135"/>
      <c r="J794" s="135"/>
      <c r="K794" s="135"/>
      <c r="L794" s="135"/>
      <c r="M794" s="135"/>
      <c r="N794" s="134"/>
      <c r="O794" s="134"/>
      <c r="P794" s="134"/>
      <c r="Q794" s="134"/>
      <c r="R794" s="135"/>
      <c r="S794" s="135"/>
      <c r="T794" s="135"/>
      <c r="U794" s="135"/>
      <c r="V794" s="135"/>
      <c r="W794" s="135"/>
      <c r="X794" s="135"/>
      <c r="Y794" s="135"/>
      <c r="Z794" s="125"/>
      <c r="AA794" s="125"/>
      <c r="AB794" s="125"/>
      <c r="AC794" s="125"/>
      <c r="AD794" s="125"/>
      <c r="AE794" s="125"/>
      <c r="AF794" s="125"/>
      <c r="AG794" s="125" t="s">
        <v>1619</v>
      </c>
      <c r="AH794" s="125">
        <v>0</v>
      </c>
      <c r="AI794" s="125"/>
      <c r="AJ794" s="125"/>
      <c r="AK794" s="125"/>
      <c r="AL794" s="125"/>
      <c r="AM794" s="125"/>
      <c r="AN794" s="125"/>
      <c r="AO794" s="125"/>
      <c r="AP794" s="125"/>
      <c r="AQ794" s="125"/>
      <c r="AR794" s="125"/>
      <c r="AS794" s="125"/>
      <c r="AT794" s="125"/>
      <c r="AU794" s="125"/>
      <c r="AV794" s="125"/>
      <c r="AW794" s="125"/>
      <c r="AX794" s="125"/>
      <c r="AY794" s="125"/>
      <c r="AZ794" s="125"/>
      <c r="BA794" s="125"/>
      <c r="BB794" s="125"/>
      <c r="BC794" s="125"/>
      <c r="BD794" s="125"/>
      <c r="BE794" s="125"/>
      <c r="BF794" s="125"/>
      <c r="BG794" s="125"/>
      <c r="BH794" s="125"/>
    </row>
    <row r="795" spans="1:60" outlineLevel="1" x14ac:dyDescent="0.2">
      <c r="A795" s="147">
        <v>188</v>
      </c>
      <c r="B795" s="148" t="s">
        <v>790</v>
      </c>
      <c r="C795" s="163" t="s">
        <v>791</v>
      </c>
      <c r="D795" s="149" t="s">
        <v>1716</v>
      </c>
      <c r="E795" s="150">
        <v>46</v>
      </c>
      <c r="F795" s="151"/>
      <c r="G795" s="152">
        <f>ROUND(E795*F795,2)</f>
        <v>0</v>
      </c>
      <c r="H795" s="151">
        <v>221.57</v>
      </c>
      <c r="I795" s="152">
        <f>ROUND(E795*H795,2)</f>
        <v>10192.219999999999</v>
      </c>
      <c r="J795" s="151">
        <v>459.43</v>
      </c>
      <c r="K795" s="152">
        <f>ROUND(E795*J795,2)</f>
        <v>21133.78</v>
      </c>
      <c r="L795" s="152">
        <v>21</v>
      </c>
      <c r="M795" s="152">
        <f>G795*(1+L795/100)</f>
        <v>0</v>
      </c>
      <c r="N795" s="150">
        <v>1.42E-3</v>
      </c>
      <c r="O795" s="150">
        <f>ROUND(E795*N795,2)</f>
        <v>7.0000000000000007E-2</v>
      </c>
      <c r="P795" s="150">
        <v>0</v>
      </c>
      <c r="Q795" s="150">
        <f>ROUND(E795*P795,2)</f>
        <v>0</v>
      </c>
      <c r="R795" s="152"/>
      <c r="S795" s="152" t="s">
        <v>1617</v>
      </c>
      <c r="T795" s="153" t="s">
        <v>1617</v>
      </c>
      <c r="U795" s="135">
        <v>0</v>
      </c>
      <c r="V795" s="135">
        <f>ROUND(E795*U795,2)</f>
        <v>0</v>
      </c>
      <c r="W795" s="135"/>
      <c r="X795" s="135" t="s">
        <v>1458</v>
      </c>
      <c r="Y795" s="135" t="s">
        <v>1459</v>
      </c>
      <c r="Z795" s="125"/>
      <c r="AA795" s="125"/>
      <c r="AB795" s="125"/>
      <c r="AC795" s="125"/>
      <c r="AD795" s="125"/>
      <c r="AE795" s="125"/>
      <c r="AF795" s="125"/>
      <c r="AG795" s="125" t="s">
        <v>2106</v>
      </c>
      <c r="AH795" s="125"/>
      <c r="AI795" s="125"/>
      <c r="AJ795" s="125"/>
      <c r="AK795" s="125"/>
      <c r="AL795" s="125"/>
      <c r="AM795" s="125"/>
      <c r="AN795" s="125"/>
      <c r="AO795" s="125"/>
      <c r="AP795" s="125"/>
      <c r="AQ795" s="125"/>
      <c r="AR795" s="125"/>
      <c r="AS795" s="125"/>
      <c r="AT795" s="125"/>
      <c r="AU795" s="125"/>
      <c r="AV795" s="125"/>
      <c r="AW795" s="125"/>
      <c r="AX795" s="125"/>
      <c r="AY795" s="125"/>
      <c r="AZ795" s="125"/>
      <c r="BA795" s="125"/>
      <c r="BB795" s="125"/>
      <c r="BC795" s="125"/>
      <c r="BD795" s="125"/>
      <c r="BE795" s="125"/>
      <c r="BF795" s="125"/>
      <c r="BG795" s="125"/>
      <c r="BH795" s="125"/>
    </row>
    <row r="796" spans="1:60" ht="22.5" outlineLevel="2" x14ac:dyDescent="0.2">
      <c r="A796" s="132"/>
      <c r="B796" s="133"/>
      <c r="C796" s="269" t="s">
        <v>792</v>
      </c>
      <c r="D796" s="270"/>
      <c r="E796" s="270"/>
      <c r="F796" s="270"/>
      <c r="G796" s="270"/>
      <c r="H796" s="135"/>
      <c r="I796" s="135"/>
      <c r="J796" s="135"/>
      <c r="K796" s="135"/>
      <c r="L796" s="135"/>
      <c r="M796" s="135"/>
      <c r="N796" s="134"/>
      <c r="O796" s="134"/>
      <c r="P796" s="134"/>
      <c r="Q796" s="134"/>
      <c r="R796" s="135"/>
      <c r="S796" s="135"/>
      <c r="T796" s="135"/>
      <c r="U796" s="135"/>
      <c r="V796" s="135"/>
      <c r="W796" s="135"/>
      <c r="X796" s="135"/>
      <c r="Y796" s="135"/>
      <c r="Z796" s="125"/>
      <c r="AA796" s="125"/>
      <c r="AB796" s="125"/>
      <c r="AC796" s="125"/>
      <c r="AD796" s="125"/>
      <c r="AE796" s="125"/>
      <c r="AF796" s="125"/>
      <c r="AG796" s="125" t="s">
        <v>1462</v>
      </c>
      <c r="AH796" s="125"/>
      <c r="AI796" s="125"/>
      <c r="AJ796" s="125"/>
      <c r="AK796" s="125"/>
      <c r="AL796" s="125"/>
      <c r="AM796" s="125"/>
      <c r="AN796" s="125"/>
      <c r="AO796" s="125"/>
      <c r="AP796" s="125"/>
      <c r="AQ796" s="125"/>
      <c r="AR796" s="125"/>
      <c r="AS796" s="125"/>
      <c r="AT796" s="125"/>
      <c r="AU796" s="125"/>
      <c r="AV796" s="125"/>
      <c r="AW796" s="125"/>
      <c r="AX796" s="125"/>
      <c r="AY796" s="125"/>
      <c r="AZ796" s="125"/>
      <c r="BA796" s="154" t="str">
        <f>C796</f>
        <v>Dodávka a montáž oplechování parapetu z plechu tl. 0,5 mm s povrchovou úpravou PE (polyester), lepený enkolitem RŠ 250 mm.</v>
      </c>
      <c r="BB796" s="125"/>
      <c r="BC796" s="125"/>
      <c r="BD796" s="125"/>
      <c r="BE796" s="125"/>
      <c r="BF796" s="125"/>
      <c r="BG796" s="125"/>
      <c r="BH796" s="125"/>
    </row>
    <row r="797" spans="1:60" outlineLevel="2" x14ac:dyDescent="0.2">
      <c r="A797" s="132"/>
      <c r="B797" s="133"/>
      <c r="C797" s="170" t="s">
        <v>793</v>
      </c>
      <c r="D797" s="168"/>
      <c r="E797" s="169">
        <v>46</v>
      </c>
      <c r="F797" s="135"/>
      <c r="G797" s="135"/>
      <c r="H797" s="135"/>
      <c r="I797" s="135"/>
      <c r="J797" s="135"/>
      <c r="K797" s="135"/>
      <c r="L797" s="135"/>
      <c r="M797" s="135"/>
      <c r="N797" s="134"/>
      <c r="O797" s="134"/>
      <c r="P797" s="134"/>
      <c r="Q797" s="134"/>
      <c r="R797" s="135"/>
      <c r="S797" s="135"/>
      <c r="T797" s="135"/>
      <c r="U797" s="135"/>
      <c r="V797" s="135"/>
      <c r="W797" s="135"/>
      <c r="X797" s="135"/>
      <c r="Y797" s="135"/>
      <c r="Z797" s="125"/>
      <c r="AA797" s="125"/>
      <c r="AB797" s="125"/>
      <c r="AC797" s="125"/>
      <c r="AD797" s="125"/>
      <c r="AE797" s="125"/>
      <c r="AF797" s="125"/>
      <c r="AG797" s="125" t="s">
        <v>1619</v>
      </c>
      <c r="AH797" s="125">
        <v>0</v>
      </c>
      <c r="AI797" s="125"/>
      <c r="AJ797" s="125"/>
      <c r="AK797" s="125"/>
      <c r="AL797" s="125"/>
      <c r="AM797" s="125"/>
      <c r="AN797" s="125"/>
      <c r="AO797" s="125"/>
      <c r="AP797" s="125"/>
      <c r="AQ797" s="125"/>
      <c r="AR797" s="125"/>
      <c r="AS797" s="125"/>
      <c r="AT797" s="125"/>
      <c r="AU797" s="125"/>
      <c r="AV797" s="125"/>
      <c r="AW797" s="125"/>
      <c r="AX797" s="125"/>
      <c r="AY797" s="125"/>
      <c r="AZ797" s="125"/>
      <c r="BA797" s="125"/>
      <c r="BB797" s="125"/>
      <c r="BC797" s="125"/>
      <c r="BD797" s="125"/>
      <c r="BE797" s="125"/>
      <c r="BF797" s="125"/>
      <c r="BG797" s="125"/>
      <c r="BH797" s="125"/>
    </row>
    <row r="798" spans="1:60" outlineLevel="1" x14ac:dyDescent="0.2">
      <c r="A798" s="147">
        <v>189</v>
      </c>
      <c r="B798" s="148" t="s">
        <v>794</v>
      </c>
      <c r="C798" s="163" t="s">
        <v>795</v>
      </c>
      <c r="D798" s="149" t="s">
        <v>1716</v>
      </c>
      <c r="E798" s="150">
        <v>23.875</v>
      </c>
      <c r="F798" s="151"/>
      <c r="G798" s="152">
        <f>ROUND(E798*F798,2)</f>
        <v>0</v>
      </c>
      <c r="H798" s="151">
        <v>269.5</v>
      </c>
      <c r="I798" s="152">
        <f>ROUND(E798*H798,2)</f>
        <v>6434.31</v>
      </c>
      <c r="J798" s="151">
        <v>484.5</v>
      </c>
      <c r="K798" s="152">
        <f>ROUND(E798*J798,2)</f>
        <v>11567.44</v>
      </c>
      <c r="L798" s="152">
        <v>21</v>
      </c>
      <c r="M798" s="152">
        <f>G798*(1+L798/100)</f>
        <v>0</v>
      </c>
      <c r="N798" s="150">
        <v>1.81E-3</v>
      </c>
      <c r="O798" s="150">
        <f>ROUND(E798*N798,2)</f>
        <v>0.04</v>
      </c>
      <c r="P798" s="150">
        <v>0</v>
      </c>
      <c r="Q798" s="150">
        <f>ROUND(E798*P798,2)</f>
        <v>0</v>
      </c>
      <c r="R798" s="152"/>
      <c r="S798" s="152" t="s">
        <v>1617</v>
      </c>
      <c r="T798" s="153" t="s">
        <v>1617</v>
      </c>
      <c r="U798" s="135">
        <v>0</v>
      </c>
      <c r="V798" s="135">
        <f>ROUND(E798*U798,2)</f>
        <v>0</v>
      </c>
      <c r="W798" s="135"/>
      <c r="X798" s="135" t="s">
        <v>1458</v>
      </c>
      <c r="Y798" s="135" t="s">
        <v>1459</v>
      </c>
      <c r="Z798" s="125"/>
      <c r="AA798" s="125"/>
      <c r="AB798" s="125"/>
      <c r="AC798" s="125"/>
      <c r="AD798" s="125"/>
      <c r="AE798" s="125"/>
      <c r="AF798" s="125"/>
      <c r="AG798" s="125" t="s">
        <v>2106</v>
      </c>
      <c r="AH798" s="125"/>
      <c r="AI798" s="125"/>
      <c r="AJ798" s="125"/>
      <c r="AK798" s="125"/>
      <c r="AL798" s="125"/>
      <c r="AM798" s="125"/>
      <c r="AN798" s="125"/>
      <c r="AO798" s="125"/>
      <c r="AP798" s="125"/>
      <c r="AQ798" s="125"/>
      <c r="AR798" s="125"/>
      <c r="AS798" s="125"/>
      <c r="AT798" s="125"/>
      <c r="AU798" s="125"/>
      <c r="AV798" s="125"/>
      <c r="AW798" s="125"/>
      <c r="AX798" s="125"/>
      <c r="AY798" s="125"/>
      <c r="AZ798" s="125"/>
      <c r="BA798" s="125"/>
      <c r="BB798" s="125"/>
      <c r="BC798" s="125"/>
      <c r="BD798" s="125"/>
      <c r="BE798" s="125"/>
      <c r="BF798" s="125"/>
      <c r="BG798" s="125"/>
      <c r="BH798" s="125"/>
    </row>
    <row r="799" spans="1:60" ht="22.5" outlineLevel="2" x14ac:dyDescent="0.2">
      <c r="A799" s="132"/>
      <c r="B799" s="133"/>
      <c r="C799" s="269" t="s">
        <v>792</v>
      </c>
      <c r="D799" s="270"/>
      <c r="E799" s="270"/>
      <c r="F799" s="270"/>
      <c r="G799" s="270"/>
      <c r="H799" s="135"/>
      <c r="I799" s="135"/>
      <c r="J799" s="135"/>
      <c r="K799" s="135"/>
      <c r="L799" s="135"/>
      <c r="M799" s="135"/>
      <c r="N799" s="134"/>
      <c r="O799" s="134"/>
      <c r="P799" s="134"/>
      <c r="Q799" s="134"/>
      <c r="R799" s="135"/>
      <c r="S799" s="135"/>
      <c r="T799" s="135"/>
      <c r="U799" s="135"/>
      <c r="V799" s="135"/>
      <c r="W799" s="135"/>
      <c r="X799" s="135"/>
      <c r="Y799" s="135"/>
      <c r="Z799" s="125"/>
      <c r="AA799" s="125"/>
      <c r="AB799" s="125"/>
      <c r="AC799" s="125"/>
      <c r="AD799" s="125"/>
      <c r="AE799" s="125"/>
      <c r="AF799" s="125"/>
      <c r="AG799" s="125" t="s">
        <v>1462</v>
      </c>
      <c r="AH799" s="125"/>
      <c r="AI799" s="125"/>
      <c r="AJ799" s="125"/>
      <c r="AK799" s="125"/>
      <c r="AL799" s="125"/>
      <c r="AM799" s="125"/>
      <c r="AN799" s="125"/>
      <c r="AO799" s="125"/>
      <c r="AP799" s="125"/>
      <c r="AQ799" s="125"/>
      <c r="AR799" s="125"/>
      <c r="AS799" s="125"/>
      <c r="AT799" s="125"/>
      <c r="AU799" s="125"/>
      <c r="AV799" s="125"/>
      <c r="AW799" s="125"/>
      <c r="AX799" s="125"/>
      <c r="AY799" s="125"/>
      <c r="AZ799" s="125"/>
      <c r="BA799" s="154" t="str">
        <f>C799</f>
        <v>Dodávka a montáž oplechování parapetu z plechu tl. 0,5 mm s povrchovou úpravou PE (polyester), lepený enkolitem RŠ 250 mm.</v>
      </c>
      <c r="BB799" s="125"/>
      <c r="BC799" s="125"/>
      <c r="BD799" s="125"/>
      <c r="BE799" s="125"/>
      <c r="BF799" s="125"/>
      <c r="BG799" s="125"/>
      <c r="BH799" s="125"/>
    </row>
    <row r="800" spans="1:60" outlineLevel="2" x14ac:dyDescent="0.2">
      <c r="A800" s="132"/>
      <c r="B800" s="133"/>
      <c r="C800" s="170" t="s">
        <v>796</v>
      </c>
      <c r="D800" s="168"/>
      <c r="E800" s="169"/>
      <c r="F800" s="135"/>
      <c r="G800" s="135"/>
      <c r="H800" s="135"/>
      <c r="I800" s="135"/>
      <c r="J800" s="135"/>
      <c r="K800" s="135"/>
      <c r="L800" s="135"/>
      <c r="M800" s="135"/>
      <c r="N800" s="134"/>
      <c r="O800" s="134"/>
      <c r="P800" s="134"/>
      <c r="Q800" s="134"/>
      <c r="R800" s="135"/>
      <c r="S800" s="135"/>
      <c r="T800" s="135"/>
      <c r="U800" s="135"/>
      <c r="V800" s="135"/>
      <c r="W800" s="135"/>
      <c r="X800" s="135"/>
      <c r="Y800" s="135"/>
      <c r="Z800" s="125"/>
      <c r="AA800" s="125"/>
      <c r="AB800" s="125"/>
      <c r="AC800" s="125"/>
      <c r="AD800" s="125"/>
      <c r="AE800" s="125"/>
      <c r="AF800" s="125"/>
      <c r="AG800" s="125" t="s">
        <v>1619</v>
      </c>
      <c r="AH800" s="125">
        <v>0</v>
      </c>
      <c r="AI800" s="125"/>
      <c r="AJ800" s="125"/>
      <c r="AK800" s="125"/>
      <c r="AL800" s="125"/>
      <c r="AM800" s="125"/>
      <c r="AN800" s="125"/>
      <c r="AO800" s="125"/>
      <c r="AP800" s="125"/>
      <c r="AQ800" s="125"/>
      <c r="AR800" s="125"/>
      <c r="AS800" s="125"/>
      <c r="AT800" s="125"/>
      <c r="AU800" s="125"/>
      <c r="AV800" s="125"/>
      <c r="AW800" s="125"/>
      <c r="AX800" s="125"/>
      <c r="AY800" s="125"/>
      <c r="AZ800" s="125"/>
      <c r="BA800" s="125"/>
      <c r="BB800" s="125"/>
      <c r="BC800" s="125"/>
      <c r="BD800" s="125"/>
      <c r="BE800" s="125"/>
      <c r="BF800" s="125"/>
      <c r="BG800" s="125"/>
      <c r="BH800" s="125"/>
    </row>
    <row r="801" spans="1:60" outlineLevel="3" x14ac:dyDescent="0.2">
      <c r="A801" s="132"/>
      <c r="B801" s="133"/>
      <c r="C801" s="170" t="s">
        <v>797</v>
      </c>
      <c r="D801" s="168"/>
      <c r="E801" s="169">
        <v>17.75</v>
      </c>
      <c r="F801" s="135"/>
      <c r="G801" s="135"/>
      <c r="H801" s="135"/>
      <c r="I801" s="135"/>
      <c r="J801" s="135"/>
      <c r="K801" s="135"/>
      <c r="L801" s="135"/>
      <c r="M801" s="135"/>
      <c r="N801" s="134"/>
      <c r="O801" s="134"/>
      <c r="P801" s="134"/>
      <c r="Q801" s="134"/>
      <c r="R801" s="135"/>
      <c r="S801" s="135"/>
      <c r="T801" s="135"/>
      <c r="U801" s="135"/>
      <c r="V801" s="135"/>
      <c r="W801" s="135"/>
      <c r="X801" s="135"/>
      <c r="Y801" s="135"/>
      <c r="Z801" s="125"/>
      <c r="AA801" s="125"/>
      <c r="AB801" s="125"/>
      <c r="AC801" s="125"/>
      <c r="AD801" s="125"/>
      <c r="AE801" s="125"/>
      <c r="AF801" s="125"/>
      <c r="AG801" s="125" t="s">
        <v>1619</v>
      </c>
      <c r="AH801" s="125">
        <v>0</v>
      </c>
      <c r="AI801" s="125"/>
      <c r="AJ801" s="125"/>
      <c r="AK801" s="125"/>
      <c r="AL801" s="125"/>
      <c r="AM801" s="125"/>
      <c r="AN801" s="125"/>
      <c r="AO801" s="125"/>
      <c r="AP801" s="125"/>
      <c r="AQ801" s="125"/>
      <c r="AR801" s="125"/>
      <c r="AS801" s="125"/>
      <c r="AT801" s="125"/>
      <c r="AU801" s="125"/>
      <c r="AV801" s="125"/>
      <c r="AW801" s="125"/>
      <c r="AX801" s="125"/>
      <c r="AY801" s="125"/>
      <c r="AZ801" s="125"/>
      <c r="BA801" s="125"/>
      <c r="BB801" s="125"/>
      <c r="BC801" s="125"/>
      <c r="BD801" s="125"/>
      <c r="BE801" s="125"/>
      <c r="BF801" s="125"/>
      <c r="BG801" s="125"/>
      <c r="BH801" s="125"/>
    </row>
    <row r="802" spans="1:60" outlineLevel="3" x14ac:dyDescent="0.2">
      <c r="A802" s="132"/>
      <c r="B802" s="133"/>
      <c r="C802" s="170" t="s">
        <v>798</v>
      </c>
      <c r="D802" s="168"/>
      <c r="E802" s="169">
        <v>6.13</v>
      </c>
      <c r="F802" s="135"/>
      <c r="G802" s="135"/>
      <c r="H802" s="135"/>
      <c r="I802" s="135"/>
      <c r="J802" s="135"/>
      <c r="K802" s="135"/>
      <c r="L802" s="135"/>
      <c r="M802" s="135"/>
      <c r="N802" s="134"/>
      <c r="O802" s="134"/>
      <c r="P802" s="134"/>
      <c r="Q802" s="134"/>
      <c r="R802" s="135"/>
      <c r="S802" s="135"/>
      <c r="T802" s="135"/>
      <c r="U802" s="135"/>
      <c r="V802" s="135"/>
      <c r="W802" s="135"/>
      <c r="X802" s="135"/>
      <c r="Y802" s="135"/>
      <c r="Z802" s="125"/>
      <c r="AA802" s="125"/>
      <c r="AB802" s="125"/>
      <c r="AC802" s="125"/>
      <c r="AD802" s="125"/>
      <c r="AE802" s="125"/>
      <c r="AF802" s="125"/>
      <c r="AG802" s="125" t="s">
        <v>1619</v>
      </c>
      <c r="AH802" s="125">
        <v>0</v>
      </c>
      <c r="AI802" s="125"/>
      <c r="AJ802" s="125"/>
      <c r="AK802" s="125"/>
      <c r="AL802" s="125"/>
      <c r="AM802" s="125"/>
      <c r="AN802" s="125"/>
      <c r="AO802" s="125"/>
      <c r="AP802" s="125"/>
      <c r="AQ802" s="125"/>
      <c r="AR802" s="125"/>
      <c r="AS802" s="125"/>
      <c r="AT802" s="125"/>
      <c r="AU802" s="125"/>
      <c r="AV802" s="125"/>
      <c r="AW802" s="125"/>
      <c r="AX802" s="125"/>
      <c r="AY802" s="125"/>
      <c r="AZ802" s="125"/>
      <c r="BA802" s="125"/>
      <c r="BB802" s="125"/>
      <c r="BC802" s="125"/>
      <c r="BD802" s="125"/>
      <c r="BE802" s="125"/>
      <c r="BF802" s="125"/>
      <c r="BG802" s="125"/>
      <c r="BH802" s="125"/>
    </row>
    <row r="803" spans="1:60" ht="22.5" outlineLevel="1" x14ac:dyDescent="0.2">
      <c r="A803" s="147">
        <v>190</v>
      </c>
      <c r="B803" s="148" t="s">
        <v>799</v>
      </c>
      <c r="C803" s="163" t="s">
        <v>800</v>
      </c>
      <c r="D803" s="149" t="s">
        <v>1716</v>
      </c>
      <c r="E803" s="150">
        <v>28</v>
      </c>
      <c r="F803" s="151"/>
      <c r="G803" s="152">
        <f>ROUND(E803*F803,2)</f>
        <v>0</v>
      </c>
      <c r="H803" s="151">
        <v>15.44</v>
      </c>
      <c r="I803" s="152">
        <f>ROUND(E803*H803,2)</f>
        <v>432.32</v>
      </c>
      <c r="J803" s="151">
        <v>369.06</v>
      </c>
      <c r="K803" s="152">
        <f>ROUND(E803*J803,2)</f>
        <v>10333.68</v>
      </c>
      <c r="L803" s="152">
        <v>21</v>
      </c>
      <c r="M803" s="152">
        <f>G803*(1+L803/100)</f>
        <v>0</v>
      </c>
      <c r="N803" s="150">
        <v>1.58E-3</v>
      </c>
      <c r="O803" s="150">
        <f>ROUND(E803*N803,2)</f>
        <v>0.04</v>
      </c>
      <c r="P803" s="150">
        <v>0</v>
      </c>
      <c r="Q803" s="150">
        <f>ROUND(E803*P803,2)</f>
        <v>0</v>
      </c>
      <c r="R803" s="152"/>
      <c r="S803" s="152" t="s">
        <v>1617</v>
      </c>
      <c r="T803" s="153" t="s">
        <v>1617</v>
      </c>
      <c r="U803" s="135">
        <v>0</v>
      </c>
      <c r="V803" s="135">
        <f>ROUND(E803*U803,2)</f>
        <v>0</v>
      </c>
      <c r="W803" s="135"/>
      <c r="X803" s="135" t="s">
        <v>1458</v>
      </c>
      <c r="Y803" s="135" t="s">
        <v>1459</v>
      </c>
      <c r="Z803" s="125"/>
      <c r="AA803" s="125"/>
      <c r="AB803" s="125"/>
      <c r="AC803" s="125"/>
      <c r="AD803" s="125"/>
      <c r="AE803" s="125"/>
      <c r="AF803" s="125"/>
      <c r="AG803" s="125" t="s">
        <v>2106</v>
      </c>
      <c r="AH803" s="125"/>
      <c r="AI803" s="125"/>
      <c r="AJ803" s="125"/>
      <c r="AK803" s="125"/>
      <c r="AL803" s="125"/>
      <c r="AM803" s="125"/>
      <c r="AN803" s="125"/>
      <c r="AO803" s="125"/>
      <c r="AP803" s="125"/>
      <c r="AQ803" s="125"/>
      <c r="AR803" s="125"/>
      <c r="AS803" s="125"/>
      <c r="AT803" s="125"/>
      <c r="AU803" s="125"/>
      <c r="AV803" s="125"/>
      <c r="AW803" s="125"/>
      <c r="AX803" s="125"/>
      <c r="AY803" s="125"/>
      <c r="AZ803" s="125"/>
      <c r="BA803" s="125"/>
      <c r="BB803" s="125"/>
      <c r="BC803" s="125"/>
      <c r="BD803" s="125"/>
      <c r="BE803" s="125"/>
      <c r="BF803" s="125"/>
      <c r="BG803" s="125"/>
      <c r="BH803" s="125"/>
    </row>
    <row r="804" spans="1:60" outlineLevel="2" x14ac:dyDescent="0.2">
      <c r="A804" s="132"/>
      <c r="B804" s="133"/>
      <c r="C804" s="269" t="s">
        <v>801</v>
      </c>
      <c r="D804" s="270"/>
      <c r="E804" s="270"/>
      <c r="F804" s="270"/>
      <c r="G804" s="270"/>
      <c r="H804" s="135"/>
      <c r="I804" s="135"/>
      <c r="J804" s="135"/>
      <c r="K804" s="135"/>
      <c r="L804" s="135"/>
      <c r="M804" s="135"/>
      <c r="N804" s="134"/>
      <c r="O804" s="134"/>
      <c r="P804" s="134"/>
      <c r="Q804" s="134"/>
      <c r="R804" s="135"/>
      <c r="S804" s="135"/>
      <c r="T804" s="135"/>
      <c r="U804" s="135"/>
      <c r="V804" s="135"/>
      <c r="W804" s="135"/>
      <c r="X804" s="135"/>
      <c r="Y804" s="135"/>
      <c r="Z804" s="125"/>
      <c r="AA804" s="125"/>
      <c r="AB804" s="125"/>
      <c r="AC804" s="125"/>
      <c r="AD804" s="125"/>
      <c r="AE804" s="125"/>
      <c r="AF804" s="125"/>
      <c r="AG804" s="125" t="s">
        <v>1462</v>
      </c>
      <c r="AH804" s="125"/>
      <c r="AI804" s="125"/>
      <c r="AJ804" s="125"/>
      <c r="AK804" s="125"/>
      <c r="AL804" s="125"/>
      <c r="AM804" s="125"/>
      <c r="AN804" s="125"/>
      <c r="AO804" s="125"/>
      <c r="AP804" s="125"/>
      <c r="AQ804" s="125"/>
      <c r="AR804" s="125"/>
      <c r="AS804" s="125"/>
      <c r="AT804" s="125"/>
      <c r="AU804" s="125"/>
      <c r="AV804" s="125"/>
      <c r="AW804" s="125"/>
      <c r="AX804" s="125"/>
      <c r="AY804" s="125"/>
      <c r="AZ804" s="125"/>
      <c r="BA804" s="125"/>
      <c r="BB804" s="125"/>
      <c r="BC804" s="125"/>
      <c r="BD804" s="125"/>
      <c r="BE804" s="125"/>
      <c r="BF804" s="125"/>
      <c r="BG804" s="125"/>
      <c r="BH804" s="125"/>
    </row>
    <row r="805" spans="1:60" ht="22.5" outlineLevel="3" x14ac:dyDescent="0.2">
      <c r="A805" s="132"/>
      <c r="B805" s="133"/>
      <c r="C805" s="271" t="s">
        <v>802</v>
      </c>
      <c r="D805" s="272"/>
      <c r="E805" s="272"/>
      <c r="F805" s="272"/>
      <c r="G805" s="272"/>
      <c r="H805" s="135"/>
      <c r="I805" s="135"/>
      <c r="J805" s="135"/>
      <c r="K805" s="135"/>
      <c r="L805" s="135"/>
      <c r="M805" s="135"/>
      <c r="N805" s="134"/>
      <c r="O805" s="134"/>
      <c r="P805" s="134"/>
      <c r="Q805" s="134"/>
      <c r="R805" s="135"/>
      <c r="S805" s="135"/>
      <c r="T805" s="135"/>
      <c r="U805" s="135"/>
      <c r="V805" s="135"/>
      <c r="W805" s="135"/>
      <c r="X805" s="135"/>
      <c r="Y805" s="135"/>
      <c r="Z805" s="125"/>
      <c r="AA805" s="125"/>
      <c r="AB805" s="125"/>
      <c r="AC805" s="125"/>
      <c r="AD805" s="125"/>
      <c r="AE805" s="125"/>
      <c r="AF805" s="125"/>
      <c r="AG805" s="125" t="s">
        <v>1462</v>
      </c>
      <c r="AH805" s="125"/>
      <c r="AI805" s="125"/>
      <c r="AJ805" s="125"/>
      <c r="AK805" s="125"/>
      <c r="AL805" s="125"/>
      <c r="AM805" s="125"/>
      <c r="AN805" s="125"/>
      <c r="AO805" s="125"/>
      <c r="AP805" s="125"/>
      <c r="AQ805" s="125"/>
      <c r="AR805" s="125"/>
      <c r="AS805" s="125"/>
      <c r="AT805" s="125"/>
      <c r="AU805" s="125"/>
      <c r="AV805" s="125"/>
      <c r="AW805" s="125"/>
      <c r="AX805" s="125"/>
      <c r="AY805" s="125"/>
      <c r="AZ805" s="125"/>
      <c r="BA805" s="154" t="str">
        <f>C805</f>
        <v>V položce je započítáno zhotovení a montáž oplechování včetně rohů, dále zednické výpomoci a oprava nátěru.</v>
      </c>
      <c r="BB805" s="125"/>
      <c r="BC805" s="125"/>
      <c r="BD805" s="125"/>
      <c r="BE805" s="125"/>
      <c r="BF805" s="125"/>
      <c r="BG805" s="125"/>
      <c r="BH805" s="125"/>
    </row>
    <row r="806" spans="1:60" outlineLevel="2" x14ac:dyDescent="0.2">
      <c r="A806" s="132"/>
      <c r="B806" s="133"/>
      <c r="C806" s="170" t="s">
        <v>803</v>
      </c>
      <c r="D806" s="168"/>
      <c r="E806" s="169">
        <v>28</v>
      </c>
      <c r="F806" s="135"/>
      <c r="G806" s="135"/>
      <c r="H806" s="135"/>
      <c r="I806" s="135"/>
      <c r="J806" s="135"/>
      <c r="K806" s="135"/>
      <c r="L806" s="135"/>
      <c r="M806" s="135"/>
      <c r="N806" s="134"/>
      <c r="O806" s="134"/>
      <c r="P806" s="134"/>
      <c r="Q806" s="134"/>
      <c r="R806" s="135"/>
      <c r="S806" s="135"/>
      <c r="T806" s="135"/>
      <c r="U806" s="135"/>
      <c r="V806" s="135"/>
      <c r="W806" s="135"/>
      <c r="X806" s="135"/>
      <c r="Y806" s="135"/>
      <c r="Z806" s="125"/>
      <c r="AA806" s="125"/>
      <c r="AB806" s="125"/>
      <c r="AC806" s="125"/>
      <c r="AD806" s="125"/>
      <c r="AE806" s="125"/>
      <c r="AF806" s="125"/>
      <c r="AG806" s="125" t="s">
        <v>1619</v>
      </c>
      <c r="AH806" s="125">
        <v>0</v>
      </c>
      <c r="AI806" s="125"/>
      <c r="AJ806" s="125"/>
      <c r="AK806" s="125"/>
      <c r="AL806" s="125"/>
      <c r="AM806" s="125"/>
      <c r="AN806" s="125"/>
      <c r="AO806" s="125"/>
      <c r="AP806" s="125"/>
      <c r="AQ806" s="125"/>
      <c r="AR806" s="125"/>
      <c r="AS806" s="125"/>
      <c r="AT806" s="125"/>
      <c r="AU806" s="125"/>
      <c r="AV806" s="125"/>
      <c r="AW806" s="125"/>
      <c r="AX806" s="125"/>
      <c r="AY806" s="125"/>
      <c r="AZ806" s="125"/>
      <c r="BA806" s="125"/>
      <c r="BB806" s="125"/>
      <c r="BC806" s="125"/>
      <c r="BD806" s="125"/>
      <c r="BE806" s="125"/>
      <c r="BF806" s="125"/>
      <c r="BG806" s="125"/>
      <c r="BH806" s="125"/>
    </row>
    <row r="807" spans="1:60" ht="22.5" outlineLevel="1" x14ac:dyDescent="0.2">
      <c r="A807" s="147">
        <v>191</v>
      </c>
      <c r="B807" s="148" t="s">
        <v>804</v>
      </c>
      <c r="C807" s="163" t="s">
        <v>805</v>
      </c>
      <c r="D807" s="149" t="s">
        <v>1716</v>
      </c>
      <c r="E807" s="150">
        <v>30</v>
      </c>
      <c r="F807" s="151"/>
      <c r="G807" s="152">
        <f>ROUND(E807*F807,2)</f>
        <v>0</v>
      </c>
      <c r="H807" s="151">
        <v>15.44</v>
      </c>
      <c r="I807" s="152">
        <f>ROUND(E807*H807,2)</f>
        <v>463.2</v>
      </c>
      <c r="J807" s="151">
        <v>503.56</v>
      </c>
      <c r="K807" s="152">
        <f>ROUND(E807*J807,2)</f>
        <v>15106.8</v>
      </c>
      <c r="L807" s="152">
        <v>21</v>
      </c>
      <c r="M807" s="152">
        <f>G807*(1+L807/100)</f>
        <v>0</v>
      </c>
      <c r="N807" s="150">
        <v>1.58E-3</v>
      </c>
      <c r="O807" s="150">
        <f>ROUND(E807*N807,2)</f>
        <v>0.05</v>
      </c>
      <c r="P807" s="150">
        <v>0</v>
      </c>
      <c r="Q807" s="150">
        <f>ROUND(E807*P807,2)</f>
        <v>0</v>
      </c>
      <c r="R807" s="152"/>
      <c r="S807" s="152" t="s">
        <v>1617</v>
      </c>
      <c r="T807" s="153" t="s">
        <v>1617</v>
      </c>
      <c r="U807" s="135">
        <v>0</v>
      </c>
      <c r="V807" s="135">
        <f>ROUND(E807*U807,2)</f>
        <v>0</v>
      </c>
      <c r="W807" s="135"/>
      <c r="X807" s="135" t="s">
        <v>1458</v>
      </c>
      <c r="Y807" s="135" t="s">
        <v>1459</v>
      </c>
      <c r="Z807" s="125"/>
      <c r="AA807" s="125"/>
      <c r="AB807" s="125"/>
      <c r="AC807" s="125"/>
      <c r="AD807" s="125"/>
      <c r="AE807" s="125"/>
      <c r="AF807" s="125"/>
      <c r="AG807" s="125" t="s">
        <v>2106</v>
      </c>
      <c r="AH807" s="125"/>
      <c r="AI807" s="125"/>
      <c r="AJ807" s="125"/>
      <c r="AK807" s="125"/>
      <c r="AL807" s="125"/>
      <c r="AM807" s="125"/>
      <c r="AN807" s="125"/>
      <c r="AO807" s="125"/>
      <c r="AP807" s="125"/>
      <c r="AQ807" s="125"/>
      <c r="AR807" s="125"/>
      <c r="AS807" s="125"/>
      <c r="AT807" s="125"/>
      <c r="AU807" s="125"/>
      <c r="AV807" s="125"/>
      <c r="AW807" s="125"/>
      <c r="AX807" s="125"/>
      <c r="AY807" s="125"/>
      <c r="AZ807" s="125"/>
      <c r="BA807" s="125"/>
      <c r="BB807" s="125"/>
      <c r="BC807" s="125"/>
      <c r="BD807" s="125"/>
      <c r="BE807" s="125"/>
      <c r="BF807" s="125"/>
      <c r="BG807" s="125"/>
      <c r="BH807" s="125"/>
    </row>
    <row r="808" spans="1:60" outlineLevel="2" x14ac:dyDescent="0.2">
      <c r="A808" s="132"/>
      <c r="B808" s="133"/>
      <c r="C808" s="269" t="s">
        <v>801</v>
      </c>
      <c r="D808" s="270"/>
      <c r="E808" s="270"/>
      <c r="F808" s="270"/>
      <c r="G808" s="270"/>
      <c r="H808" s="135"/>
      <c r="I808" s="135"/>
      <c r="J808" s="135"/>
      <c r="K808" s="135"/>
      <c r="L808" s="135"/>
      <c r="M808" s="135"/>
      <c r="N808" s="134"/>
      <c r="O808" s="134"/>
      <c r="P808" s="134"/>
      <c r="Q808" s="134"/>
      <c r="R808" s="135"/>
      <c r="S808" s="135"/>
      <c r="T808" s="135"/>
      <c r="U808" s="135"/>
      <c r="V808" s="135"/>
      <c r="W808" s="135"/>
      <c r="X808" s="135"/>
      <c r="Y808" s="135"/>
      <c r="Z808" s="125"/>
      <c r="AA808" s="125"/>
      <c r="AB808" s="125"/>
      <c r="AC808" s="125"/>
      <c r="AD808" s="125"/>
      <c r="AE808" s="125"/>
      <c r="AF808" s="125"/>
      <c r="AG808" s="125" t="s">
        <v>1462</v>
      </c>
      <c r="AH808" s="125"/>
      <c r="AI808" s="125"/>
      <c r="AJ808" s="125"/>
      <c r="AK808" s="125"/>
      <c r="AL808" s="125"/>
      <c r="AM808" s="125"/>
      <c r="AN808" s="125"/>
      <c r="AO808" s="125"/>
      <c r="AP808" s="125"/>
      <c r="AQ808" s="125"/>
      <c r="AR808" s="125"/>
      <c r="AS808" s="125"/>
      <c r="AT808" s="125"/>
      <c r="AU808" s="125"/>
      <c r="AV808" s="125"/>
      <c r="AW808" s="125"/>
      <c r="AX808" s="125"/>
      <c r="AY808" s="125"/>
      <c r="AZ808" s="125"/>
      <c r="BA808" s="125"/>
      <c r="BB808" s="125"/>
      <c r="BC808" s="125"/>
      <c r="BD808" s="125"/>
      <c r="BE808" s="125"/>
      <c r="BF808" s="125"/>
      <c r="BG808" s="125"/>
      <c r="BH808" s="125"/>
    </row>
    <row r="809" spans="1:60" ht="22.5" outlineLevel="3" x14ac:dyDescent="0.2">
      <c r="A809" s="132"/>
      <c r="B809" s="133"/>
      <c r="C809" s="271" t="s">
        <v>802</v>
      </c>
      <c r="D809" s="272"/>
      <c r="E809" s="272"/>
      <c r="F809" s="272"/>
      <c r="G809" s="272"/>
      <c r="H809" s="135"/>
      <c r="I809" s="135"/>
      <c r="J809" s="135"/>
      <c r="K809" s="135"/>
      <c r="L809" s="135"/>
      <c r="M809" s="135"/>
      <c r="N809" s="134"/>
      <c r="O809" s="134"/>
      <c r="P809" s="134"/>
      <c r="Q809" s="134"/>
      <c r="R809" s="135"/>
      <c r="S809" s="135"/>
      <c r="T809" s="135"/>
      <c r="U809" s="135"/>
      <c r="V809" s="135"/>
      <c r="W809" s="135"/>
      <c r="X809" s="135"/>
      <c r="Y809" s="135"/>
      <c r="Z809" s="125"/>
      <c r="AA809" s="125"/>
      <c r="AB809" s="125"/>
      <c r="AC809" s="125"/>
      <c r="AD809" s="125"/>
      <c r="AE809" s="125"/>
      <c r="AF809" s="125"/>
      <c r="AG809" s="125" t="s">
        <v>1462</v>
      </c>
      <c r="AH809" s="125"/>
      <c r="AI809" s="125"/>
      <c r="AJ809" s="125"/>
      <c r="AK809" s="125"/>
      <c r="AL809" s="125"/>
      <c r="AM809" s="125"/>
      <c r="AN809" s="125"/>
      <c r="AO809" s="125"/>
      <c r="AP809" s="125"/>
      <c r="AQ809" s="125"/>
      <c r="AR809" s="125"/>
      <c r="AS809" s="125"/>
      <c r="AT809" s="125"/>
      <c r="AU809" s="125"/>
      <c r="AV809" s="125"/>
      <c r="AW809" s="125"/>
      <c r="AX809" s="125"/>
      <c r="AY809" s="125"/>
      <c r="AZ809" s="125"/>
      <c r="BA809" s="154" t="str">
        <f>C809</f>
        <v>V položce je započítáno zhotovení a montáž oplechování včetně rohů, dále zednické výpomoci a oprava nátěru.</v>
      </c>
      <c r="BB809" s="125"/>
      <c r="BC809" s="125"/>
      <c r="BD809" s="125"/>
      <c r="BE809" s="125"/>
      <c r="BF809" s="125"/>
      <c r="BG809" s="125"/>
      <c r="BH809" s="125"/>
    </row>
    <row r="810" spans="1:60" outlineLevel="2" x14ac:dyDescent="0.2">
      <c r="A810" s="132"/>
      <c r="B810" s="133"/>
      <c r="C810" s="170" t="s">
        <v>806</v>
      </c>
      <c r="D810" s="168"/>
      <c r="E810" s="169">
        <v>30</v>
      </c>
      <c r="F810" s="135"/>
      <c r="G810" s="135"/>
      <c r="H810" s="135"/>
      <c r="I810" s="135"/>
      <c r="J810" s="135"/>
      <c r="K810" s="135"/>
      <c r="L810" s="135"/>
      <c r="M810" s="135"/>
      <c r="N810" s="134"/>
      <c r="O810" s="134"/>
      <c r="P810" s="134"/>
      <c r="Q810" s="134"/>
      <c r="R810" s="135"/>
      <c r="S810" s="135"/>
      <c r="T810" s="135"/>
      <c r="U810" s="135"/>
      <c r="V810" s="135"/>
      <c r="W810" s="135"/>
      <c r="X810" s="135"/>
      <c r="Y810" s="135"/>
      <c r="Z810" s="125"/>
      <c r="AA810" s="125"/>
      <c r="AB810" s="125"/>
      <c r="AC810" s="125"/>
      <c r="AD810" s="125"/>
      <c r="AE810" s="125"/>
      <c r="AF810" s="125"/>
      <c r="AG810" s="125" t="s">
        <v>1619</v>
      </c>
      <c r="AH810" s="125">
        <v>0</v>
      </c>
      <c r="AI810" s="125"/>
      <c r="AJ810" s="125"/>
      <c r="AK810" s="125"/>
      <c r="AL810" s="125"/>
      <c r="AM810" s="125"/>
      <c r="AN810" s="125"/>
      <c r="AO810" s="125"/>
      <c r="AP810" s="125"/>
      <c r="AQ810" s="125"/>
      <c r="AR810" s="125"/>
      <c r="AS810" s="125"/>
      <c r="AT810" s="125"/>
      <c r="AU810" s="125"/>
      <c r="AV810" s="125"/>
      <c r="AW810" s="125"/>
      <c r="AX810" s="125"/>
      <c r="AY810" s="125"/>
      <c r="AZ810" s="125"/>
      <c r="BA810" s="125"/>
      <c r="BB810" s="125"/>
      <c r="BC810" s="125"/>
      <c r="BD810" s="125"/>
      <c r="BE810" s="125"/>
      <c r="BF810" s="125"/>
      <c r="BG810" s="125"/>
      <c r="BH810" s="125"/>
    </row>
    <row r="811" spans="1:60" ht="22.5" outlineLevel="1" x14ac:dyDescent="0.2">
      <c r="A811" s="147">
        <v>192</v>
      </c>
      <c r="B811" s="148" t="s">
        <v>807</v>
      </c>
      <c r="C811" s="163" t="s">
        <v>808</v>
      </c>
      <c r="D811" s="149" t="s">
        <v>1672</v>
      </c>
      <c r="E811" s="150">
        <v>4</v>
      </c>
      <c r="F811" s="151"/>
      <c r="G811" s="152">
        <f>ROUND(E811*F811,2)</f>
        <v>0</v>
      </c>
      <c r="H811" s="151">
        <v>0</v>
      </c>
      <c r="I811" s="152">
        <f>ROUND(E811*H811,2)</f>
        <v>0</v>
      </c>
      <c r="J811" s="151">
        <v>2650</v>
      </c>
      <c r="K811" s="152">
        <f>ROUND(E811*J811,2)</f>
        <v>10600</v>
      </c>
      <c r="L811" s="152">
        <v>21</v>
      </c>
      <c r="M811" s="152">
        <f>G811*(1+L811/100)</f>
        <v>0</v>
      </c>
      <c r="N811" s="150">
        <v>0</v>
      </c>
      <c r="O811" s="150">
        <f>ROUND(E811*N811,2)</f>
        <v>0</v>
      </c>
      <c r="P811" s="150">
        <v>0</v>
      </c>
      <c r="Q811" s="150">
        <f>ROUND(E811*P811,2)</f>
        <v>0</v>
      </c>
      <c r="R811" s="152"/>
      <c r="S811" s="152" t="s">
        <v>1456</v>
      </c>
      <c r="T811" s="153" t="s">
        <v>1457</v>
      </c>
      <c r="U811" s="135">
        <v>0</v>
      </c>
      <c r="V811" s="135">
        <f>ROUND(E811*U811,2)</f>
        <v>0</v>
      </c>
      <c r="W811" s="135"/>
      <c r="X811" s="135" t="s">
        <v>1458</v>
      </c>
      <c r="Y811" s="135" t="s">
        <v>1459</v>
      </c>
      <c r="Z811" s="125"/>
      <c r="AA811" s="125"/>
      <c r="AB811" s="125"/>
      <c r="AC811" s="125"/>
      <c r="AD811" s="125"/>
      <c r="AE811" s="125"/>
      <c r="AF811" s="125"/>
      <c r="AG811" s="125" t="s">
        <v>1460</v>
      </c>
      <c r="AH811" s="125"/>
      <c r="AI811" s="125"/>
      <c r="AJ811" s="125"/>
      <c r="AK811" s="125"/>
      <c r="AL811" s="125"/>
      <c r="AM811" s="125"/>
      <c r="AN811" s="125"/>
      <c r="AO811" s="125"/>
      <c r="AP811" s="125"/>
      <c r="AQ811" s="125"/>
      <c r="AR811" s="125"/>
      <c r="AS811" s="125"/>
      <c r="AT811" s="125"/>
      <c r="AU811" s="125"/>
      <c r="AV811" s="125"/>
      <c r="AW811" s="125"/>
      <c r="AX811" s="125"/>
      <c r="AY811" s="125"/>
      <c r="AZ811" s="125"/>
      <c r="BA811" s="125"/>
      <c r="BB811" s="125"/>
      <c r="BC811" s="125"/>
      <c r="BD811" s="125"/>
      <c r="BE811" s="125"/>
      <c r="BF811" s="125"/>
      <c r="BG811" s="125"/>
      <c r="BH811" s="125"/>
    </row>
    <row r="812" spans="1:60" outlineLevel="2" x14ac:dyDescent="0.2">
      <c r="A812" s="132"/>
      <c r="B812" s="133"/>
      <c r="C812" s="170" t="s">
        <v>809</v>
      </c>
      <c r="D812" s="168"/>
      <c r="E812" s="169"/>
      <c r="F812" s="135"/>
      <c r="G812" s="135"/>
      <c r="H812" s="135"/>
      <c r="I812" s="135"/>
      <c r="J812" s="135"/>
      <c r="K812" s="135"/>
      <c r="L812" s="135"/>
      <c r="M812" s="135"/>
      <c r="N812" s="134"/>
      <c r="O812" s="134"/>
      <c r="P812" s="134"/>
      <c r="Q812" s="134"/>
      <c r="R812" s="135"/>
      <c r="S812" s="135"/>
      <c r="T812" s="135"/>
      <c r="U812" s="135"/>
      <c r="V812" s="135"/>
      <c r="W812" s="135"/>
      <c r="X812" s="135"/>
      <c r="Y812" s="135"/>
      <c r="Z812" s="125"/>
      <c r="AA812" s="125"/>
      <c r="AB812" s="125"/>
      <c r="AC812" s="125"/>
      <c r="AD812" s="125"/>
      <c r="AE812" s="125"/>
      <c r="AF812" s="125"/>
      <c r="AG812" s="125" t="s">
        <v>1619</v>
      </c>
      <c r="AH812" s="125">
        <v>0</v>
      </c>
      <c r="AI812" s="125"/>
      <c r="AJ812" s="125"/>
      <c r="AK812" s="125"/>
      <c r="AL812" s="125"/>
      <c r="AM812" s="125"/>
      <c r="AN812" s="125"/>
      <c r="AO812" s="125"/>
      <c r="AP812" s="125"/>
      <c r="AQ812" s="125"/>
      <c r="AR812" s="125"/>
      <c r="AS812" s="125"/>
      <c r="AT812" s="125"/>
      <c r="AU812" s="125"/>
      <c r="AV812" s="125"/>
      <c r="AW812" s="125"/>
      <c r="AX812" s="125"/>
      <c r="AY812" s="125"/>
      <c r="AZ812" s="125"/>
      <c r="BA812" s="125"/>
      <c r="BB812" s="125"/>
      <c r="BC812" s="125"/>
      <c r="BD812" s="125"/>
      <c r="BE812" s="125"/>
      <c r="BF812" s="125"/>
      <c r="BG812" s="125"/>
      <c r="BH812" s="125"/>
    </row>
    <row r="813" spans="1:60" outlineLevel="3" x14ac:dyDescent="0.2">
      <c r="A813" s="132"/>
      <c r="B813" s="133"/>
      <c r="C813" s="170" t="s">
        <v>810</v>
      </c>
      <c r="D813" s="168"/>
      <c r="E813" s="169">
        <v>4</v>
      </c>
      <c r="F813" s="135"/>
      <c r="G813" s="135"/>
      <c r="H813" s="135"/>
      <c r="I813" s="135"/>
      <c r="J813" s="135"/>
      <c r="K813" s="135"/>
      <c r="L813" s="135"/>
      <c r="M813" s="135"/>
      <c r="N813" s="134"/>
      <c r="O813" s="134"/>
      <c r="P813" s="134"/>
      <c r="Q813" s="134"/>
      <c r="R813" s="135"/>
      <c r="S813" s="135"/>
      <c r="T813" s="135"/>
      <c r="U813" s="135"/>
      <c r="V813" s="135"/>
      <c r="W813" s="135"/>
      <c r="X813" s="135"/>
      <c r="Y813" s="135"/>
      <c r="Z813" s="125"/>
      <c r="AA813" s="125"/>
      <c r="AB813" s="125"/>
      <c r="AC813" s="125"/>
      <c r="AD813" s="125"/>
      <c r="AE813" s="125"/>
      <c r="AF813" s="125"/>
      <c r="AG813" s="125" t="s">
        <v>1619</v>
      </c>
      <c r="AH813" s="125">
        <v>0</v>
      </c>
      <c r="AI813" s="125"/>
      <c r="AJ813" s="125"/>
      <c r="AK813" s="125"/>
      <c r="AL813" s="125"/>
      <c r="AM813" s="125"/>
      <c r="AN813" s="125"/>
      <c r="AO813" s="125"/>
      <c r="AP813" s="125"/>
      <c r="AQ813" s="125"/>
      <c r="AR813" s="125"/>
      <c r="AS813" s="125"/>
      <c r="AT813" s="125"/>
      <c r="AU813" s="125"/>
      <c r="AV813" s="125"/>
      <c r="AW813" s="125"/>
      <c r="AX813" s="125"/>
      <c r="AY813" s="125"/>
      <c r="AZ813" s="125"/>
      <c r="BA813" s="125"/>
      <c r="BB813" s="125"/>
      <c r="BC813" s="125"/>
      <c r="BD813" s="125"/>
      <c r="BE813" s="125"/>
      <c r="BF813" s="125"/>
      <c r="BG813" s="125"/>
      <c r="BH813" s="125"/>
    </row>
    <row r="814" spans="1:60" outlineLevel="1" x14ac:dyDescent="0.2">
      <c r="A814" s="147">
        <v>193</v>
      </c>
      <c r="B814" s="148" t="s">
        <v>811</v>
      </c>
      <c r="C814" s="163" t="s">
        <v>812</v>
      </c>
      <c r="D814" s="149" t="s">
        <v>1641</v>
      </c>
      <c r="E814" s="150">
        <v>27</v>
      </c>
      <c r="F814" s="151"/>
      <c r="G814" s="152">
        <f>ROUND(E814*F814,2)</f>
        <v>0</v>
      </c>
      <c r="H814" s="151">
        <v>682</v>
      </c>
      <c r="I814" s="152">
        <f>ROUND(E814*H814,2)</f>
        <v>18414</v>
      </c>
      <c r="J814" s="151">
        <v>0</v>
      </c>
      <c r="K814" s="152">
        <f>ROUND(E814*J814,2)</f>
        <v>0</v>
      </c>
      <c r="L814" s="152">
        <v>21</v>
      </c>
      <c r="M814" s="152">
        <f>G814*(1+L814/100)</f>
        <v>0</v>
      </c>
      <c r="N814" s="150">
        <v>4.0000000000000001E-3</v>
      </c>
      <c r="O814" s="150">
        <f>ROUND(E814*N814,2)</f>
        <v>0.11</v>
      </c>
      <c r="P814" s="150">
        <v>0</v>
      </c>
      <c r="Q814" s="150">
        <f>ROUND(E814*P814,2)</f>
        <v>0</v>
      </c>
      <c r="R814" s="152" t="s">
        <v>1657</v>
      </c>
      <c r="S814" s="152" t="s">
        <v>813</v>
      </c>
      <c r="T814" s="153" t="s">
        <v>1457</v>
      </c>
      <c r="U814" s="135">
        <v>0</v>
      </c>
      <c r="V814" s="135">
        <f>ROUND(E814*U814,2)</f>
        <v>0</v>
      </c>
      <c r="W814" s="135"/>
      <c r="X814" s="135" t="s">
        <v>1541</v>
      </c>
      <c r="Y814" s="135" t="s">
        <v>1459</v>
      </c>
      <c r="Z814" s="125"/>
      <c r="AA814" s="125"/>
      <c r="AB814" s="125"/>
      <c r="AC814" s="125"/>
      <c r="AD814" s="125"/>
      <c r="AE814" s="125"/>
      <c r="AF814" s="125"/>
      <c r="AG814" s="125" t="s">
        <v>2131</v>
      </c>
      <c r="AH814" s="125"/>
      <c r="AI814" s="125"/>
      <c r="AJ814" s="125"/>
      <c r="AK814" s="125"/>
      <c r="AL814" s="125"/>
      <c r="AM814" s="125"/>
      <c r="AN814" s="125"/>
      <c r="AO814" s="125"/>
      <c r="AP814" s="125"/>
      <c r="AQ814" s="125"/>
      <c r="AR814" s="125"/>
      <c r="AS814" s="125"/>
      <c r="AT814" s="125"/>
      <c r="AU814" s="125"/>
      <c r="AV814" s="125"/>
      <c r="AW814" s="125"/>
      <c r="AX814" s="125"/>
      <c r="AY814" s="125"/>
      <c r="AZ814" s="125"/>
      <c r="BA814" s="125"/>
      <c r="BB814" s="125"/>
      <c r="BC814" s="125"/>
      <c r="BD814" s="125"/>
      <c r="BE814" s="125"/>
      <c r="BF814" s="125"/>
      <c r="BG814" s="125"/>
      <c r="BH814" s="125"/>
    </row>
    <row r="815" spans="1:60" outlineLevel="2" x14ac:dyDescent="0.2">
      <c r="A815" s="132"/>
      <c r="B815" s="133"/>
      <c r="C815" s="170" t="s">
        <v>814</v>
      </c>
      <c r="D815" s="168"/>
      <c r="E815" s="169">
        <v>18</v>
      </c>
      <c r="F815" s="135"/>
      <c r="G815" s="135"/>
      <c r="H815" s="135"/>
      <c r="I815" s="135"/>
      <c r="J815" s="135"/>
      <c r="K815" s="135"/>
      <c r="L815" s="135"/>
      <c r="M815" s="135"/>
      <c r="N815" s="134"/>
      <c r="O815" s="134"/>
      <c r="P815" s="134"/>
      <c r="Q815" s="134"/>
      <c r="R815" s="135"/>
      <c r="S815" s="135"/>
      <c r="T815" s="135"/>
      <c r="U815" s="135"/>
      <c r="V815" s="135"/>
      <c r="W815" s="135"/>
      <c r="X815" s="135"/>
      <c r="Y815" s="135"/>
      <c r="Z815" s="125"/>
      <c r="AA815" s="125"/>
      <c r="AB815" s="125"/>
      <c r="AC815" s="125"/>
      <c r="AD815" s="125"/>
      <c r="AE815" s="125"/>
      <c r="AF815" s="125"/>
      <c r="AG815" s="125" t="s">
        <v>1619</v>
      </c>
      <c r="AH815" s="125">
        <v>0</v>
      </c>
      <c r="AI815" s="125"/>
      <c r="AJ815" s="125"/>
      <c r="AK815" s="125"/>
      <c r="AL815" s="125"/>
      <c r="AM815" s="125"/>
      <c r="AN815" s="125"/>
      <c r="AO815" s="125"/>
      <c r="AP815" s="125"/>
      <c r="AQ815" s="125"/>
      <c r="AR815" s="125"/>
      <c r="AS815" s="125"/>
      <c r="AT815" s="125"/>
      <c r="AU815" s="125"/>
      <c r="AV815" s="125"/>
      <c r="AW815" s="125"/>
      <c r="AX815" s="125"/>
      <c r="AY815" s="125"/>
      <c r="AZ815" s="125"/>
      <c r="BA815" s="125"/>
      <c r="BB815" s="125"/>
      <c r="BC815" s="125"/>
      <c r="BD815" s="125"/>
      <c r="BE815" s="125"/>
      <c r="BF815" s="125"/>
      <c r="BG815" s="125"/>
      <c r="BH815" s="125"/>
    </row>
    <row r="816" spans="1:60" outlineLevel="3" x14ac:dyDescent="0.2">
      <c r="A816" s="132"/>
      <c r="B816" s="133"/>
      <c r="C816" s="170" t="s">
        <v>815</v>
      </c>
      <c r="D816" s="168"/>
      <c r="E816" s="169">
        <v>8.4</v>
      </c>
      <c r="F816" s="135"/>
      <c r="G816" s="135"/>
      <c r="H816" s="135"/>
      <c r="I816" s="135"/>
      <c r="J816" s="135"/>
      <c r="K816" s="135"/>
      <c r="L816" s="135"/>
      <c r="M816" s="135"/>
      <c r="N816" s="134"/>
      <c r="O816" s="134"/>
      <c r="P816" s="134"/>
      <c r="Q816" s="134"/>
      <c r="R816" s="135"/>
      <c r="S816" s="135"/>
      <c r="T816" s="135"/>
      <c r="U816" s="135"/>
      <c r="V816" s="135"/>
      <c r="W816" s="135"/>
      <c r="X816" s="135"/>
      <c r="Y816" s="135"/>
      <c r="Z816" s="125"/>
      <c r="AA816" s="125"/>
      <c r="AB816" s="125"/>
      <c r="AC816" s="125"/>
      <c r="AD816" s="125"/>
      <c r="AE816" s="125"/>
      <c r="AF816" s="125"/>
      <c r="AG816" s="125" t="s">
        <v>1619</v>
      </c>
      <c r="AH816" s="125">
        <v>0</v>
      </c>
      <c r="AI816" s="125"/>
      <c r="AJ816" s="125"/>
      <c r="AK816" s="125"/>
      <c r="AL816" s="125"/>
      <c r="AM816" s="125"/>
      <c r="AN816" s="125"/>
      <c r="AO816" s="125"/>
      <c r="AP816" s="125"/>
      <c r="AQ816" s="125"/>
      <c r="AR816" s="125"/>
      <c r="AS816" s="125"/>
      <c r="AT816" s="125"/>
      <c r="AU816" s="125"/>
      <c r="AV816" s="125"/>
      <c r="AW816" s="125"/>
      <c r="AX816" s="125"/>
      <c r="AY816" s="125"/>
      <c r="AZ816" s="125"/>
      <c r="BA816" s="125"/>
      <c r="BB816" s="125"/>
      <c r="BC816" s="125"/>
      <c r="BD816" s="125"/>
      <c r="BE816" s="125"/>
      <c r="BF816" s="125"/>
      <c r="BG816" s="125"/>
      <c r="BH816" s="125"/>
    </row>
    <row r="817" spans="1:60" outlineLevel="3" x14ac:dyDescent="0.2">
      <c r="A817" s="132"/>
      <c r="B817" s="133"/>
      <c r="C817" s="170" t="s">
        <v>816</v>
      </c>
      <c r="D817" s="168"/>
      <c r="E817" s="169">
        <v>0.6</v>
      </c>
      <c r="F817" s="135"/>
      <c r="G817" s="135"/>
      <c r="H817" s="135"/>
      <c r="I817" s="135"/>
      <c r="J817" s="135"/>
      <c r="K817" s="135"/>
      <c r="L817" s="135"/>
      <c r="M817" s="135"/>
      <c r="N817" s="134"/>
      <c r="O817" s="134"/>
      <c r="P817" s="134"/>
      <c r="Q817" s="134"/>
      <c r="R817" s="135"/>
      <c r="S817" s="135"/>
      <c r="T817" s="135"/>
      <c r="U817" s="135"/>
      <c r="V817" s="135"/>
      <c r="W817" s="135"/>
      <c r="X817" s="135"/>
      <c r="Y817" s="135"/>
      <c r="Z817" s="125"/>
      <c r="AA817" s="125"/>
      <c r="AB817" s="125"/>
      <c r="AC817" s="125"/>
      <c r="AD817" s="125"/>
      <c r="AE817" s="125"/>
      <c r="AF817" s="125"/>
      <c r="AG817" s="125" t="s">
        <v>1619</v>
      </c>
      <c r="AH817" s="125">
        <v>0</v>
      </c>
      <c r="AI817" s="125"/>
      <c r="AJ817" s="125"/>
      <c r="AK817" s="125"/>
      <c r="AL817" s="125"/>
      <c r="AM817" s="125"/>
      <c r="AN817" s="125"/>
      <c r="AO817" s="125"/>
      <c r="AP817" s="125"/>
      <c r="AQ817" s="125"/>
      <c r="AR817" s="125"/>
      <c r="AS817" s="125"/>
      <c r="AT817" s="125"/>
      <c r="AU817" s="125"/>
      <c r="AV817" s="125"/>
      <c r="AW817" s="125"/>
      <c r="AX817" s="125"/>
      <c r="AY817" s="125"/>
      <c r="AZ817" s="125"/>
      <c r="BA817" s="125"/>
      <c r="BB817" s="125"/>
      <c r="BC817" s="125"/>
      <c r="BD817" s="125"/>
      <c r="BE817" s="125"/>
      <c r="BF817" s="125"/>
      <c r="BG817" s="125"/>
      <c r="BH817" s="125"/>
    </row>
    <row r="818" spans="1:60" outlineLevel="1" x14ac:dyDescent="0.2">
      <c r="A818" s="155">
        <v>194</v>
      </c>
      <c r="B818" s="156" t="s">
        <v>817</v>
      </c>
      <c r="C818" s="164" t="s">
        <v>818</v>
      </c>
      <c r="D818" s="157" t="s">
        <v>1232</v>
      </c>
      <c r="E818" s="158">
        <f>(G814+G811+G807+G803+G798+G795+G792+G787+G785+G781+G777+G774+G769)*0.01</f>
        <v>0</v>
      </c>
      <c r="F818" s="159"/>
      <c r="G818" s="160">
        <f>ROUND(E818*F818,2)</f>
        <v>0</v>
      </c>
      <c r="H818" s="159">
        <v>0</v>
      </c>
      <c r="I818" s="160">
        <f>ROUND(E818*H818,2)</f>
        <v>0</v>
      </c>
      <c r="J818" s="159">
        <v>2.15</v>
      </c>
      <c r="K818" s="160">
        <f>ROUND(E818*J818,2)</f>
        <v>0</v>
      </c>
      <c r="L818" s="160">
        <v>21</v>
      </c>
      <c r="M818" s="160">
        <f>G818*(1+L818/100)</f>
        <v>0</v>
      </c>
      <c r="N818" s="158">
        <v>0</v>
      </c>
      <c r="O818" s="158">
        <f>ROUND(E818*N818,2)</f>
        <v>0</v>
      </c>
      <c r="P818" s="158">
        <v>0</v>
      </c>
      <c r="Q818" s="158">
        <f>ROUND(E818*P818,2)</f>
        <v>0</v>
      </c>
      <c r="R818" s="160"/>
      <c r="S818" s="160" t="s">
        <v>1617</v>
      </c>
      <c r="T818" s="161" t="s">
        <v>1617</v>
      </c>
      <c r="U818" s="135">
        <v>0</v>
      </c>
      <c r="V818" s="135">
        <f>ROUND(E818*U818,2)</f>
        <v>0</v>
      </c>
      <c r="W818" s="135"/>
      <c r="X818" s="135" t="s">
        <v>1458</v>
      </c>
      <c r="Y818" s="135" t="s">
        <v>1459</v>
      </c>
      <c r="Z818" s="125"/>
      <c r="AA818" s="125"/>
      <c r="AB818" s="125"/>
      <c r="AC818" s="125"/>
      <c r="AD818" s="125"/>
      <c r="AE818" s="125"/>
      <c r="AF818" s="125"/>
      <c r="AG818" s="125" t="s">
        <v>2288</v>
      </c>
      <c r="AH818" s="125"/>
      <c r="AI818" s="125"/>
      <c r="AJ818" s="125"/>
      <c r="AK818" s="125"/>
      <c r="AL818" s="125"/>
      <c r="AM818" s="125"/>
      <c r="AN818" s="125"/>
      <c r="AO818" s="125"/>
      <c r="AP818" s="125"/>
      <c r="AQ818" s="125"/>
      <c r="AR818" s="125"/>
      <c r="AS818" s="125"/>
      <c r="AT818" s="125"/>
      <c r="AU818" s="125"/>
      <c r="AV818" s="125"/>
      <c r="AW818" s="125"/>
      <c r="AX818" s="125"/>
      <c r="AY818" s="125"/>
      <c r="AZ818" s="125"/>
      <c r="BA818" s="125"/>
      <c r="BB818" s="125"/>
      <c r="BC818" s="125"/>
      <c r="BD818" s="125"/>
      <c r="BE818" s="125"/>
      <c r="BF818" s="125"/>
      <c r="BG818" s="125"/>
      <c r="BH818" s="125"/>
    </row>
    <row r="819" spans="1:60" x14ac:dyDescent="0.2">
      <c r="A819" s="140" t="s">
        <v>1451</v>
      </c>
      <c r="B819" s="141" t="s">
        <v>1359</v>
      </c>
      <c r="C819" s="162" t="s">
        <v>1360</v>
      </c>
      <c r="D819" s="142"/>
      <c r="E819" s="143"/>
      <c r="F819" s="144"/>
      <c r="G819" s="144">
        <f>SUMIF(AG820:AG824,"&lt;&gt;NOR",G820:G824)</f>
        <v>0</v>
      </c>
      <c r="H819" s="144"/>
      <c r="I819" s="144">
        <f>SUM(I820:I824)</f>
        <v>9791.26</v>
      </c>
      <c r="J819" s="144"/>
      <c r="K819" s="144">
        <f>SUM(K820:K824)</f>
        <v>9140.85</v>
      </c>
      <c r="L819" s="144"/>
      <c r="M819" s="144">
        <f>SUM(M820:M824)</f>
        <v>0</v>
      </c>
      <c r="N819" s="143"/>
      <c r="O819" s="143">
        <f>SUM(O820:O824)</f>
        <v>0.02</v>
      </c>
      <c r="P819" s="143"/>
      <c r="Q819" s="143">
        <f>SUM(Q820:Q824)</f>
        <v>0</v>
      </c>
      <c r="R819" s="144"/>
      <c r="S819" s="144"/>
      <c r="T819" s="145"/>
      <c r="U819" s="139"/>
      <c r="V819" s="139">
        <f>SUM(V820:V824)</f>
        <v>0</v>
      </c>
      <c r="W819" s="139"/>
      <c r="X819" s="139"/>
      <c r="Y819" s="139"/>
      <c r="AG819" t="s">
        <v>1452</v>
      </c>
    </row>
    <row r="820" spans="1:60" ht="22.5" outlineLevel="1" x14ac:dyDescent="0.2">
      <c r="A820" s="147">
        <v>195</v>
      </c>
      <c r="B820" s="148" t="s">
        <v>819</v>
      </c>
      <c r="C820" s="163" t="s">
        <v>820</v>
      </c>
      <c r="D820" s="149" t="s">
        <v>1641</v>
      </c>
      <c r="E820" s="150">
        <v>102.08799999999999</v>
      </c>
      <c r="F820" s="151"/>
      <c r="G820" s="152">
        <f>ROUND(E820*F820,2)</f>
        <v>0</v>
      </c>
      <c r="H820" s="151">
        <v>95.91</v>
      </c>
      <c r="I820" s="152">
        <f>ROUND(E820*H820,2)</f>
        <v>9791.26</v>
      </c>
      <c r="J820" s="151">
        <v>74.59</v>
      </c>
      <c r="K820" s="152">
        <f>ROUND(E820*J820,2)</f>
        <v>7614.74</v>
      </c>
      <c r="L820" s="152">
        <v>21</v>
      </c>
      <c r="M820" s="152">
        <f>G820*(1+L820/100)</f>
        <v>0</v>
      </c>
      <c r="N820" s="150">
        <v>2.1000000000000001E-4</v>
      </c>
      <c r="O820" s="150">
        <f>ROUND(E820*N820,2)</f>
        <v>0.02</v>
      </c>
      <c r="P820" s="150">
        <v>0</v>
      </c>
      <c r="Q820" s="150">
        <f>ROUND(E820*P820,2)</f>
        <v>0</v>
      </c>
      <c r="R820" s="152"/>
      <c r="S820" s="152" t="s">
        <v>1617</v>
      </c>
      <c r="T820" s="153" t="s">
        <v>1617</v>
      </c>
      <c r="U820" s="135">
        <v>0</v>
      </c>
      <c r="V820" s="135">
        <f>ROUND(E820*U820,2)</f>
        <v>0</v>
      </c>
      <c r="W820" s="135"/>
      <c r="X820" s="135" t="s">
        <v>1458</v>
      </c>
      <c r="Y820" s="135" t="s">
        <v>1459</v>
      </c>
      <c r="Z820" s="125"/>
      <c r="AA820" s="125"/>
      <c r="AB820" s="125"/>
      <c r="AC820" s="125"/>
      <c r="AD820" s="125"/>
      <c r="AE820" s="125"/>
      <c r="AF820" s="125"/>
      <c r="AG820" s="125" t="s">
        <v>2106</v>
      </c>
      <c r="AH820" s="125"/>
      <c r="AI820" s="125"/>
      <c r="AJ820" s="125"/>
      <c r="AK820" s="125"/>
      <c r="AL820" s="125"/>
      <c r="AM820" s="125"/>
      <c r="AN820" s="125"/>
      <c r="AO820" s="125"/>
      <c r="AP820" s="125"/>
      <c r="AQ820" s="125"/>
      <c r="AR820" s="125"/>
      <c r="AS820" s="125"/>
      <c r="AT820" s="125"/>
      <c r="AU820" s="125"/>
      <c r="AV820" s="125"/>
      <c r="AW820" s="125"/>
      <c r="AX820" s="125"/>
      <c r="AY820" s="125"/>
      <c r="AZ820" s="125"/>
      <c r="BA820" s="125"/>
      <c r="BB820" s="125"/>
      <c r="BC820" s="125"/>
      <c r="BD820" s="125"/>
      <c r="BE820" s="125"/>
      <c r="BF820" s="125"/>
      <c r="BG820" s="125"/>
      <c r="BH820" s="125"/>
    </row>
    <row r="821" spans="1:60" outlineLevel="2" x14ac:dyDescent="0.2">
      <c r="A821" s="132"/>
      <c r="B821" s="133"/>
      <c r="C821" s="269" t="s">
        <v>821</v>
      </c>
      <c r="D821" s="270"/>
      <c r="E821" s="270"/>
      <c r="F821" s="270"/>
      <c r="G821" s="270"/>
      <c r="H821" s="135"/>
      <c r="I821" s="135"/>
      <c r="J821" s="135"/>
      <c r="K821" s="135"/>
      <c r="L821" s="135"/>
      <c r="M821" s="135"/>
      <c r="N821" s="134"/>
      <c r="O821" s="134"/>
      <c r="P821" s="134"/>
      <c r="Q821" s="134"/>
      <c r="R821" s="135"/>
      <c r="S821" s="135"/>
      <c r="T821" s="135"/>
      <c r="U821" s="135"/>
      <c r="V821" s="135"/>
      <c r="W821" s="135"/>
      <c r="X821" s="135"/>
      <c r="Y821" s="135"/>
      <c r="Z821" s="125"/>
      <c r="AA821" s="125"/>
      <c r="AB821" s="125"/>
      <c r="AC821" s="125"/>
      <c r="AD821" s="125"/>
      <c r="AE821" s="125"/>
      <c r="AF821" s="125"/>
      <c r="AG821" s="125" t="s">
        <v>1462</v>
      </c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5"/>
      <c r="BE821" s="125"/>
      <c r="BF821" s="125"/>
      <c r="BG821" s="125"/>
      <c r="BH821" s="125"/>
    </row>
    <row r="822" spans="1:60" outlineLevel="2" x14ac:dyDescent="0.2">
      <c r="A822" s="132"/>
      <c r="B822" s="133"/>
      <c r="C822" s="170" t="s">
        <v>822</v>
      </c>
      <c r="D822" s="168"/>
      <c r="E822" s="169">
        <v>98.09</v>
      </c>
      <c r="F822" s="135"/>
      <c r="G822" s="135"/>
      <c r="H822" s="135"/>
      <c r="I822" s="135"/>
      <c r="J822" s="135"/>
      <c r="K822" s="135"/>
      <c r="L822" s="135"/>
      <c r="M822" s="135"/>
      <c r="N822" s="134"/>
      <c r="O822" s="134"/>
      <c r="P822" s="134"/>
      <c r="Q822" s="134"/>
      <c r="R822" s="135"/>
      <c r="S822" s="135"/>
      <c r="T822" s="135"/>
      <c r="U822" s="135"/>
      <c r="V822" s="135"/>
      <c r="W822" s="135"/>
      <c r="X822" s="135"/>
      <c r="Y822" s="135"/>
      <c r="Z822" s="125"/>
      <c r="AA822" s="125"/>
      <c r="AB822" s="125"/>
      <c r="AC822" s="125"/>
      <c r="AD822" s="125"/>
      <c r="AE822" s="125"/>
      <c r="AF822" s="125"/>
      <c r="AG822" s="125" t="s">
        <v>1619</v>
      </c>
      <c r="AH822" s="125">
        <v>0</v>
      </c>
      <c r="AI822" s="125"/>
      <c r="AJ822" s="125"/>
      <c r="AK822" s="125"/>
      <c r="AL822" s="125"/>
      <c r="AM822" s="125"/>
      <c r="AN822" s="125"/>
      <c r="AO822" s="125"/>
      <c r="AP822" s="125"/>
      <c r="AQ822" s="125"/>
      <c r="AR822" s="125"/>
      <c r="AS822" s="125"/>
      <c r="AT822" s="125"/>
      <c r="AU822" s="125"/>
      <c r="AV822" s="125"/>
      <c r="AW822" s="125"/>
      <c r="AX822" s="125"/>
      <c r="AY822" s="125"/>
      <c r="AZ822" s="125"/>
      <c r="BA822" s="125"/>
      <c r="BB822" s="125"/>
      <c r="BC822" s="125"/>
      <c r="BD822" s="125"/>
      <c r="BE822" s="125"/>
      <c r="BF822" s="125"/>
      <c r="BG822" s="125"/>
      <c r="BH822" s="125"/>
    </row>
    <row r="823" spans="1:60" ht="22.5" outlineLevel="3" x14ac:dyDescent="0.2">
      <c r="A823" s="132"/>
      <c r="B823" s="133"/>
      <c r="C823" s="170" t="s">
        <v>823</v>
      </c>
      <c r="D823" s="168"/>
      <c r="E823" s="169">
        <v>4</v>
      </c>
      <c r="F823" s="135"/>
      <c r="G823" s="135"/>
      <c r="H823" s="135"/>
      <c r="I823" s="135"/>
      <c r="J823" s="135"/>
      <c r="K823" s="135"/>
      <c r="L823" s="135"/>
      <c r="M823" s="135"/>
      <c r="N823" s="134"/>
      <c r="O823" s="134"/>
      <c r="P823" s="134"/>
      <c r="Q823" s="134"/>
      <c r="R823" s="135"/>
      <c r="S823" s="135"/>
      <c r="T823" s="135"/>
      <c r="U823" s="135"/>
      <c r="V823" s="135"/>
      <c r="W823" s="135"/>
      <c r="X823" s="135"/>
      <c r="Y823" s="135"/>
      <c r="Z823" s="125"/>
      <c r="AA823" s="125"/>
      <c r="AB823" s="125"/>
      <c r="AC823" s="125"/>
      <c r="AD823" s="125"/>
      <c r="AE823" s="125"/>
      <c r="AF823" s="125"/>
      <c r="AG823" s="125" t="s">
        <v>1619</v>
      </c>
      <c r="AH823" s="125">
        <v>0</v>
      </c>
      <c r="AI823" s="125"/>
      <c r="AJ823" s="125"/>
      <c r="AK823" s="125"/>
      <c r="AL823" s="125"/>
      <c r="AM823" s="125"/>
      <c r="AN823" s="125"/>
      <c r="AO823" s="125"/>
      <c r="AP823" s="125"/>
      <c r="AQ823" s="125"/>
      <c r="AR823" s="125"/>
      <c r="AS823" s="125"/>
      <c r="AT823" s="125"/>
      <c r="AU823" s="125"/>
      <c r="AV823" s="125"/>
      <c r="AW823" s="125"/>
      <c r="AX823" s="125"/>
      <c r="AY823" s="125"/>
      <c r="AZ823" s="125"/>
      <c r="BA823" s="125"/>
      <c r="BB823" s="125"/>
      <c r="BC823" s="125"/>
      <c r="BD823" s="125"/>
      <c r="BE823" s="125"/>
      <c r="BF823" s="125"/>
      <c r="BG823" s="125"/>
      <c r="BH823" s="125"/>
    </row>
    <row r="824" spans="1:60" outlineLevel="1" x14ac:dyDescent="0.2">
      <c r="A824" s="155">
        <v>196</v>
      </c>
      <c r="B824" s="156" t="s">
        <v>824</v>
      </c>
      <c r="C824" s="164" t="s">
        <v>825</v>
      </c>
      <c r="D824" s="157" t="s">
        <v>1232</v>
      </c>
      <c r="E824" s="158">
        <v>154.15288000000001</v>
      </c>
      <c r="F824" s="159"/>
      <c r="G824" s="160">
        <f>ROUND(E824*F824,2)</f>
        <v>0</v>
      </c>
      <c r="H824" s="159">
        <v>0</v>
      </c>
      <c r="I824" s="160">
        <f>ROUND(E824*H824,2)</f>
        <v>0</v>
      </c>
      <c r="J824" s="159">
        <v>9.9</v>
      </c>
      <c r="K824" s="160">
        <f>ROUND(E824*J824,2)</f>
        <v>1526.11</v>
      </c>
      <c r="L824" s="160">
        <v>21</v>
      </c>
      <c r="M824" s="160">
        <f>G824*(1+L824/100)</f>
        <v>0</v>
      </c>
      <c r="N824" s="158">
        <v>0</v>
      </c>
      <c r="O824" s="158">
        <f>ROUND(E824*N824,2)</f>
        <v>0</v>
      </c>
      <c r="P824" s="158">
        <v>0</v>
      </c>
      <c r="Q824" s="158">
        <f>ROUND(E824*P824,2)</f>
        <v>0</v>
      </c>
      <c r="R824" s="160"/>
      <c r="S824" s="160" t="s">
        <v>1617</v>
      </c>
      <c r="T824" s="161" t="s">
        <v>1617</v>
      </c>
      <c r="U824" s="135">
        <v>0</v>
      </c>
      <c r="V824" s="135">
        <f>ROUND(E824*U824,2)</f>
        <v>0</v>
      </c>
      <c r="W824" s="135"/>
      <c r="X824" s="135" t="s">
        <v>1458</v>
      </c>
      <c r="Y824" s="135" t="s">
        <v>1459</v>
      </c>
      <c r="Z824" s="125"/>
      <c r="AA824" s="125"/>
      <c r="AB824" s="125"/>
      <c r="AC824" s="125"/>
      <c r="AD824" s="125"/>
      <c r="AE824" s="125"/>
      <c r="AF824" s="125"/>
      <c r="AG824" s="125" t="s">
        <v>2288</v>
      </c>
      <c r="AH824" s="125"/>
      <c r="AI824" s="125"/>
      <c r="AJ824" s="125"/>
      <c r="AK824" s="125"/>
      <c r="AL824" s="125"/>
      <c r="AM824" s="125"/>
      <c r="AN824" s="125"/>
      <c r="AO824" s="125"/>
      <c r="AP824" s="125"/>
      <c r="AQ824" s="125"/>
      <c r="AR824" s="125"/>
      <c r="AS824" s="125"/>
      <c r="AT824" s="125"/>
      <c r="AU824" s="125"/>
      <c r="AV824" s="125"/>
      <c r="AW824" s="125"/>
      <c r="AX824" s="125"/>
      <c r="AY824" s="125"/>
      <c r="AZ824" s="125"/>
      <c r="BA824" s="125"/>
      <c r="BB824" s="125"/>
      <c r="BC824" s="125"/>
      <c r="BD824" s="125"/>
      <c r="BE824" s="125"/>
      <c r="BF824" s="125"/>
      <c r="BG824" s="125"/>
      <c r="BH824" s="125"/>
    </row>
    <row r="825" spans="1:60" x14ac:dyDescent="0.2">
      <c r="A825" s="140" t="s">
        <v>1451</v>
      </c>
      <c r="B825" s="141" t="s">
        <v>1361</v>
      </c>
      <c r="C825" s="162" t="s">
        <v>1362</v>
      </c>
      <c r="D825" s="142"/>
      <c r="E825" s="143"/>
      <c r="F825" s="144"/>
      <c r="G825" s="144">
        <f>SUMIF(AG826:AG846,"&lt;&gt;NOR",G826:G846)</f>
        <v>0</v>
      </c>
      <c r="H825" s="144"/>
      <c r="I825" s="144">
        <f>SUM(I826:I846)</f>
        <v>2620.42</v>
      </c>
      <c r="J825" s="144"/>
      <c r="K825" s="144">
        <f>SUM(K826:K846)</f>
        <v>180415.58000000002</v>
      </c>
      <c r="L825" s="144"/>
      <c r="M825" s="144">
        <f>SUM(M826:M846)</f>
        <v>0</v>
      </c>
      <c r="N825" s="143"/>
      <c r="O825" s="143">
        <f>SUM(O826:O846)</f>
        <v>1.57</v>
      </c>
      <c r="P825" s="143"/>
      <c r="Q825" s="143">
        <f>SUM(Q826:Q846)</f>
        <v>0</v>
      </c>
      <c r="R825" s="144"/>
      <c r="S825" s="144"/>
      <c r="T825" s="145"/>
      <c r="U825" s="139"/>
      <c r="V825" s="139">
        <f>SUM(V826:V846)</f>
        <v>0</v>
      </c>
      <c r="W825" s="139"/>
      <c r="X825" s="139"/>
      <c r="Y825" s="139"/>
      <c r="AG825" t="s">
        <v>1452</v>
      </c>
    </row>
    <row r="826" spans="1:60" outlineLevel="1" x14ac:dyDescent="0.2">
      <c r="A826" s="147">
        <v>197</v>
      </c>
      <c r="B826" s="148" t="s">
        <v>826</v>
      </c>
      <c r="C826" s="163" t="s">
        <v>827</v>
      </c>
      <c r="D826" s="149" t="s">
        <v>1641</v>
      </c>
      <c r="E826" s="150">
        <v>76.341499999999996</v>
      </c>
      <c r="F826" s="151"/>
      <c r="G826" s="152">
        <f>ROUND(E826*F826,2)</f>
        <v>0</v>
      </c>
      <c r="H826" s="151">
        <v>7.5</v>
      </c>
      <c r="I826" s="152">
        <f>ROUND(E826*H826,2)</f>
        <v>572.55999999999995</v>
      </c>
      <c r="J826" s="151">
        <v>319.5</v>
      </c>
      <c r="K826" s="152">
        <f>ROUND(E826*J826,2)</f>
        <v>24391.11</v>
      </c>
      <c r="L826" s="152">
        <v>21</v>
      </c>
      <c r="M826" s="152">
        <f>G826*(1+L826/100)</f>
        <v>0</v>
      </c>
      <c r="N826" s="150">
        <v>1.9000000000000001E-4</v>
      </c>
      <c r="O826" s="150">
        <f>ROUND(E826*N826,2)</f>
        <v>0.01</v>
      </c>
      <c r="P826" s="150">
        <v>0</v>
      </c>
      <c r="Q826" s="150">
        <f>ROUND(E826*P826,2)</f>
        <v>0</v>
      </c>
      <c r="R826" s="152"/>
      <c r="S826" s="152" t="s">
        <v>1617</v>
      </c>
      <c r="T826" s="153" t="s">
        <v>1617</v>
      </c>
      <c r="U826" s="135">
        <v>0</v>
      </c>
      <c r="V826" s="135">
        <f>ROUND(E826*U826,2)</f>
        <v>0</v>
      </c>
      <c r="W826" s="135"/>
      <c r="X826" s="135" t="s">
        <v>1458</v>
      </c>
      <c r="Y826" s="135" t="s">
        <v>1459</v>
      </c>
      <c r="Z826" s="125"/>
      <c r="AA826" s="125"/>
      <c r="AB826" s="125"/>
      <c r="AC826" s="125"/>
      <c r="AD826" s="125"/>
      <c r="AE826" s="125"/>
      <c r="AF826" s="125"/>
      <c r="AG826" s="125" t="s">
        <v>2106</v>
      </c>
      <c r="AH826" s="125"/>
      <c r="AI826" s="125"/>
      <c r="AJ826" s="125"/>
      <c r="AK826" s="125"/>
      <c r="AL826" s="125"/>
      <c r="AM826" s="125"/>
      <c r="AN826" s="125"/>
      <c r="AO826" s="125"/>
      <c r="AP826" s="125"/>
      <c r="AQ826" s="125"/>
      <c r="AR826" s="125"/>
      <c r="AS826" s="125"/>
      <c r="AT826" s="125"/>
      <c r="AU826" s="125"/>
      <c r="AV826" s="125"/>
      <c r="AW826" s="125"/>
      <c r="AX826" s="125"/>
      <c r="AY826" s="125"/>
      <c r="AZ826" s="125"/>
      <c r="BA826" s="125"/>
      <c r="BB826" s="125"/>
      <c r="BC826" s="125"/>
      <c r="BD826" s="125"/>
      <c r="BE826" s="125"/>
      <c r="BF826" s="125"/>
      <c r="BG826" s="125"/>
      <c r="BH826" s="125"/>
    </row>
    <row r="827" spans="1:60" outlineLevel="2" x14ac:dyDescent="0.2">
      <c r="A827" s="132"/>
      <c r="B827" s="133"/>
      <c r="C827" s="170" t="s">
        <v>828</v>
      </c>
      <c r="D827" s="168"/>
      <c r="E827" s="169"/>
      <c r="F827" s="135"/>
      <c r="G827" s="135"/>
      <c r="H827" s="135"/>
      <c r="I827" s="135"/>
      <c r="J827" s="135"/>
      <c r="K827" s="135"/>
      <c r="L827" s="135"/>
      <c r="M827" s="135"/>
      <c r="N827" s="134"/>
      <c r="O827" s="134"/>
      <c r="P827" s="134"/>
      <c r="Q827" s="134"/>
      <c r="R827" s="135"/>
      <c r="S827" s="135"/>
      <c r="T827" s="135"/>
      <c r="U827" s="135"/>
      <c r="V827" s="135"/>
      <c r="W827" s="135"/>
      <c r="X827" s="135"/>
      <c r="Y827" s="135"/>
      <c r="Z827" s="125"/>
      <c r="AA827" s="125"/>
      <c r="AB827" s="125"/>
      <c r="AC827" s="125"/>
      <c r="AD827" s="125"/>
      <c r="AE827" s="125"/>
      <c r="AF827" s="125"/>
      <c r="AG827" s="125" t="s">
        <v>1619</v>
      </c>
      <c r="AH827" s="125">
        <v>0</v>
      </c>
      <c r="AI827" s="125"/>
      <c r="AJ827" s="125"/>
      <c r="AK827" s="125"/>
      <c r="AL827" s="125"/>
      <c r="AM827" s="125"/>
      <c r="AN827" s="125"/>
      <c r="AO827" s="125"/>
      <c r="AP827" s="125"/>
      <c r="AQ827" s="125"/>
      <c r="AR827" s="125"/>
      <c r="AS827" s="125"/>
      <c r="AT827" s="125"/>
      <c r="AU827" s="125"/>
      <c r="AV827" s="125"/>
      <c r="AW827" s="125"/>
      <c r="AX827" s="125"/>
      <c r="AY827" s="125"/>
      <c r="AZ827" s="125"/>
      <c r="BA827" s="125"/>
      <c r="BB827" s="125"/>
      <c r="BC827" s="125"/>
      <c r="BD827" s="125"/>
      <c r="BE827" s="125"/>
      <c r="BF827" s="125"/>
      <c r="BG827" s="125"/>
      <c r="BH827" s="125"/>
    </row>
    <row r="828" spans="1:60" outlineLevel="3" x14ac:dyDescent="0.2">
      <c r="A828" s="132"/>
      <c r="B828" s="133"/>
      <c r="C828" s="170" t="s">
        <v>829</v>
      </c>
      <c r="D828" s="168"/>
      <c r="E828" s="169">
        <v>3.6</v>
      </c>
      <c r="F828" s="135"/>
      <c r="G828" s="135"/>
      <c r="H828" s="135"/>
      <c r="I828" s="135"/>
      <c r="J828" s="135"/>
      <c r="K828" s="135"/>
      <c r="L828" s="135"/>
      <c r="M828" s="135"/>
      <c r="N828" s="134"/>
      <c r="O828" s="134"/>
      <c r="P828" s="134"/>
      <c r="Q828" s="134"/>
      <c r="R828" s="135"/>
      <c r="S828" s="135"/>
      <c r="T828" s="135"/>
      <c r="U828" s="135"/>
      <c r="V828" s="135"/>
      <c r="W828" s="135"/>
      <c r="X828" s="135"/>
      <c r="Y828" s="135"/>
      <c r="Z828" s="125"/>
      <c r="AA828" s="125"/>
      <c r="AB828" s="125"/>
      <c r="AC828" s="125"/>
      <c r="AD828" s="125"/>
      <c r="AE828" s="125"/>
      <c r="AF828" s="125"/>
      <c r="AG828" s="125" t="s">
        <v>1619</v>
      </c>
      <c r="AH828" s="125">
        <v>0</v>
      </c>
      <c r="AI828" s="125"/>
      <c r="AJ828" s="125"/>
      <c r="AK828" s="125"/>
      <c r="AL828" s="125"/>
      <c r="AM828" s="125"/>
      <c r="AN828" s="125"/>
      <c r="AO828" s="125"/>
      <c r="AP828" s="125"/>
      <c r="AQ828" s="125"/>
      <c r="AR828" s="125"/>
      <c r="AS828" s="125"/>
      <c r="AT828" s="125"/>
      <c r="AU828" s="125"/>
      <c r="AV828" s="125"/>
      <c r="AW828" s="125"/>
      <c r="AX828" s="125"/>
      <c r="AY828" s="125"/>
      <c r="AZ828" s="125"/>
      <c r="BA828" s="125"/>
      <c r="BB828" s="125"/>
      <c r="BC828" s="125"/>
      <c r="BD828" s="125"/>
      <c r="BE828" s="125"/>
      <c r="BF828" s="125"/>
      <c r="BG828" s="125"/>
      <c r="BH828" s="125"/>
    </row>
    <row r="829" spans="1:60" ht="22.5" outlineLevel="3" x14ac:dyDescent="0.2">
      <c r="A829" s="132"/>
      <c r="B829" s="133"/>
      <c r="C829" s="170" t="s">
        <v>830</v>
      </c>
      <c r="D829" s="168"/>
      <c r="E829" s="169">
        <v>28.36</v>
      </c>
      <c r="F829" s="135"/>
      <c r="G829" s="135"/>
      <c r="H829" s="135"/>
      <c r="I829" s="135"/>
      <c r="J829" s="135"/>
      <c r="K829" s="135"/>
      <c r="L829" s="135"/>
      <c r="M829" s="135"/>
      <c r="N829" s="134"/>
      <c r="O829" s="134"/>
      <c r="P829" s="134"/>
      <c r="Q829" s="134"/>
      <c r="R829" s="135"/>
      <c r="S829" s="135"/>
      <c r="T829" s="135"/>
      <c r="U829" s="135"/>
      <c r="V829" s="135"/>
      <c r="W829" s="135"/>
      <c r="X829" s="135"/>
      <c r="Y829" s="135"/>
      <c r="Z829" s="125"/>
      <c r="AA829" s="125"/>
      <c r="AB829" s="125"/>
      <c r="AC829" s="125"/>
      <c r="AD829" s="125"/>
      <c r="AE829" s="125"/>
      <c r="AF829" s="125"/>
      <c r="AG829" s="125" t="s">
        <v>1619</v>
      </c>
      <c r="AH829" s="125">
        <v>0</v>
      </c>
      <c r="AI829" s="125"/>
      <c r="AJ829" s="125"/>
      <c r="AK829" s="125"/>
      <c r="AL829" s="125"/>
      <c r="AM829" s="125"/>
      <c r="AN829" s="125"/>
      <c r="AO829" s="125"/>
      <c r="AP829" s="125"/>
      <c r="AQ829" s="125"/>
      <c r="AR829" s="125"/>
      <c r="AS829" s="125"/>
      <c r="AT829" s="125"/>
      <c r="AU829" s="125"/>
      <c r="AV829" s="125"/>
      <c r="AW829" s="125"/>
      <c r="AX829" s="125"/>
      <c r="AY829" s="125"/>
      <c r="AZ829" s="125"/>
      <c r="BA829" s="125"/>
      <c r="BB829" s="125"/>
      <c r="BC829" s="125"/>
      <c r="BD829" s="125"/>
      <c r="BE829" s="125"/>
      <c r="BF829" s="125"/>
      <c r="BG829" s="125"/>
      <c r="BH829" s="125"/>
    </row>
    <row r="830" spans="1:60" outlineLevel="3" x14ac:dyDescent="0.2">
      <c r="A830" s="132"/>
      <c r="B830" s="133"/>
      <c r="C830" s="170" t="s">
        <v>831</v>
      </c>
      <c r="D830" s="168"/>
      <c r="E830" s="169">
        <v>20.36</v>
      </c>
      <c r="F830" s="135"/>
      <c r="G830" s="135"/>
      <c r="H830" s="135"/>
      <c r="I830" s="135"/>
      <c r="J830" s="135"/>
      <c r="K830" s="135"/>
      <c r="L830" s="135"/>
      <c r="M830" s="135"/>
      <c r="N830" s="134"/>
      <c r="O830" s="134"/>
      <c r="P830" s="134"/>
      <c r="Q830" s="134"/>
      <c r="R830" s="135"/>
      <c r="S830" s="135"/>
      <c r="T830" s="135"/>
      <c r="U830" s="135"/>
      <c r="V830" s="135"/>
      <c r="W830" s="135"/>
      <c r="X830" s="135"/>
      <c r="Y830" s="135"/>
      <c r="Z830" s="125"/>
      <c r="AA830" s="125"/>
      <c r="AB830" s="125"/>
      <c r="AC830" s="125"/>
      <c r="AD830" s="125"/>
      <c r="AE830" s="125"/>
      <c r="AF830" s="125"/>
      <c r="AG830" s="125" t="s">
        <v>1619</v>
      </c>
      <c r="AH830" s="125">
        <v>0</v>
      </c>
      <c r="AI830" s="125"/>
      <c r="AJ830" s="125"/>
      <c r="AK830" s="125"/>
      <c r="AL830" s="125"/>
      <c r="AM830" s="125"/>
      <c r="AN830" s="125"/>
      <c r="AO830" s="125"/>
      <c r="AP830" s="125"/>
      <c r="AQ830" s="125"/>
      <c r="AR830" s="125"/>
      <c r="AS830" s="125"/>
      <c r="AT830" s="125"/>
      <c r="AU830" s="125"/>
      <c r="AV830" s="125"/>
      <c r="AW830" s="125"/>
      <c r="AX830" s="125"/>
      <c r="AY830" s="125"/>
      <c r="AZ830" s="125"/>
      <c r="BA830" s="125"/>
      <c r="BB830" s="125"/>
      <c r="BC830" s="125"/>
      <c r="BD830" s="125"/>
      <c r="BE830" s="125"/>
      <c r="BF830" s="125"/>
      <c r="BG830" s="125"/>
      <c r="BH830" s="125"/>
    </row>
    <row r="831" spans="1:60" outlineLevel="3" x14ac:dyDescent="0.2">
      <c r="A831" s="132"/>
      <c r="B831" s="133"/>
      <c r="C831" s="170" t="s">
        <v>832</v>
      </c>
      <c r="D831" s="168"/>
      <c r="E831" s="169">
        <v>2.25</v>
      </c>
      <c r="F831" s="135"/>
      <c r="G831" s="135"/>
      <c r="H831" s="135"/>
      <c r="I831" s="135"/>
      <c r="J831" s="135"/>
      <c r="K831" s="135"/>
      <c r="L831" s="135"/>
      <c r="M831" s="135"/>
      <c r="N831" s="134"/>
      <c r="O831" s="134"/>
      <c r="P831" s="134"/>
      <c r="Q831" s="134"/>
      <c r="R831" s="135"/>
      <c r="S831" s="135"/>
      <c r="T831" s="135"/>
      <c r="U831" s="135"/>
      <c r="V831" s="135"/>
      <c r="W831" s="135"/>
      <c r="X831" s="135"/>
      <c r="Y831" s="135"/>
      <c r="Z831" s="125"/>
      <c r="AA831" s="125"/>
      <c r="AB831" s="125"/>
      <c r="AC831" s="125"/>
      <c r="AD831" s="125"/>
      <c r="AE831" s="125"/>
      <c r="AF831" s="125"/>
      <c r="AG831" s="125" t="s">
        <v>1619</v>
      </c>
      <c r="AH831" s="125">
        <v>0</v>
      </c>
      <c r="AI831" s="125"/>
      <c r="AJ831" s="125"/>
      <c r="AK831" s="125"/>
      <c r="AL831" s="125"/>
      <c r="AM831" s="125"/>
      <c r="AN831" s="125"/>
      <c r="AO831" s="125"/>
      <c r="AP831" s="125"/>
      <c r="AQ831" s="125"/>
      <c r="AR831" s="125"/>
      <c r="AS831" s="125"/>
      <c r="AT831" s="125"/>
      <c r="AU831" s="125"/>
      <c r="AV831" s="125"/>
      <c r="AW831" s="125"/>
      <c r="AX831" s="125"/>
      <c r="AY831" s="125"/>
      <c r="AZ831" s="125"/>
      <c r="BA831" s="125"/>
      <c r="BB831" s="125"/>
      <c r="BC831" s="125"/>
      <c r="BD831" s="125"/>
      <c r="BE831" s="125"/>
      <c r="BF831" s="125"/>
      <c r="BG831" s="125"/>
      <c r="BH831" s="125"/>
    </row>
    <row r="832" spans="1:60" ht="22.5" outlineLevel="3" x14ac:dyDescent="0.2">
      <c r="A832" s="132"/>
      <c r="B832" s="133"/>
      <c r="C832" s="170" t="s">
        <v>833</v>
      </c>
      <c r="D832" s="168"/>
      <c r="E832" s="169">
        <v>12.88</v>
      </c>
      <c r="F832" s="135"/>
      <c r="G832" s="135"/>
      <c r="H832" s="135"/>
      <c r="I832" s="135"/>
      <c r="J832" s="135"/>
      <c r="K832" s="135"/>
      <c r="L832" s="135"/>
      <c r="M832" s="135"/>
      <c r="N832" s="134"/>
      <c r="O832" s="134"/>
      <c r="P832" s="134"/>
      <c r="Q832" s="134"/>
      <c r="R832" s="135"/>
      <c r="S832" s="135"/>
      <c r="T832" s="135"/>
      <c r="U832" s="135"/>
      <c r="V832" s="135"/>
      <c r="W832" s="135"/>
      <c r="X832" s="135"/>
      <c r="Y832" s="135"/>
      <c r="Z832" s="125"/>
      <c r="AA832" s="125"/>
      <c r="AB832" s="125"/>
      <c r="AC832" s="125"/>
      <c r="AD832" s="125"/>
      <c r="AE832" s="125"/>
      <c r="AF832" s="125"/>
      <c r="AG832" s="125" t="s">
        <v>1619</v>
      </c>
      <c r="AH832" s="125">
        <v>0</v>
      </c>
      <c r="AI832" s="125"/>
      <c r="AJ832" s="125"/>
      <c r="AK832" s="125"/>
      <c r="AL832" s="125"/>
      <c r="AM832" s="125"/>
      <c r="AN832" s="125"/>
      <c r="AO832" s="125"/>
      <c r="AP832" s="125"/>
      <c r="AQ832" s="125"/>
      <c r="AR832" s="125"/>
      <c r="AS832" s="125"/>
      <c r="AT832" s="125"/>
      <c r="AU832" s="125"/>
      <c r="AV832" s="125"/>
      <c r="AW832" s="125"/>
      <c r="AX832" s="125"/>
      <c r="AY832" s="125"/>
      <c r="AZ832" s="125"/>
      <c r="BA832" s="125"/>
      <c r="BB832" s="125"/>
      <c r="BC832" s="125"/>
      <c r="BD832" s="125"/>
      <c r="BE832" s="125"/>
      <c r="BF832" s="125"/>
      <c r="BG832" s="125"/>
      <c r="BH832" s="125"/>
    </row>
    <row r="833" spans="1:60" outlineLevel="3" x14ac:dyDescent="0.2">
      <c r="A833" s="132"/>
      <c r="B833" s="133"/>
      <c r="C833" s="170" t="s">
        <v>834</v>
      </c>
      <c r="D833" s="168"/>
      <c r="E833" s="169">
        <v>8.89</v>
      </c>
      <c r="F833" s="135"/>
      <c r="G833" s="135"/>
      <c r="H833" s="135"/>
      <c r="I833" s="135"/>
      <c r="J833" s="135"/>
      <c r="K833" s="135"/>
      <c r="L833" s="135"/>
      <c r="M833" s="135"/>
      <c r="N833" s="134"/>
      <c r="O833" s="134"/>
      <c r="P833" s="134"/>
      <c r="Q833" s="134"/>
      <c r="R833" s="135"/>
      <c r="S833" s="135"/>
      <c r="T833" s="135"/>
      <c r="U833" s="135"/>
      <c r="V833" s="135"/>
      <c r="W833" s="135"/>
      <c r="X833" s="135"/>
      <c r="Y833" s="135"/>
      <c r="Z833" s="125"/>
      <c r="AA833" s="125"/>
      <c r="AB833" s="125"/>
      <c r="AC833" s="125"/>
      <c r="AD833" s="125"/>
      <c r="AE833" s="125"/>
      <c r="AF833" s="125"/>
      <c r="AG833" s="125" t="s">
        <v>1619</v>
      </c>
      <c r="AH833" s="125">
        <v>0</v>
      </c>
      <c r="AI833" s="125"/>
      <c r="AJ833" s="125"/>
      <c r="AK833" s="125"/>
      <c r="AL833" s="125"/>
      <c r="AM833" s="125"/>
      <c r="AN833" s="125"/>
      <c r="AO833" s="125"/>
      <c r="AP833" s="125"/>
      <c r="AQ833" s="125"/>
      <c r="AR833" s="125"/>
      <c r="AS833" s="125"/>
      <c r="AT833" s="125"/>
      <c r="AU833" s="125"/>
      <c r="AV833" s="125"/>
      <c r="AW833" s="125"/>
      <c r="AX833" s="125"/>
      <c r="AY833" s="125"/>
      <c r="AZ833" s="125"/>
      <c r="BA833" s="125"/>
      <c r="BB833" s="125"/>
      <c r="BC833" s="125"/>
      <c r="BD833" s="125"/>
      <c r="BE833" s="125"/>
      <c r="BF833" s="125"/>
      <c r="BG833" s="125"/>
      <c r="BH833" s="125"/>
    </row>
    <row r="834" spans="1:60" outlineLevel="1" x14ac:dyDescent="0.2">
      <c r="A834" s="147">
        <v>198</v>
      </c>
      <c r="B834" s="148" t="s">
        <v>835</v>
      </c>
      <c r="C834" s="163" t="s">
        <v>836</v>
      </c>
      <c r="D834" s="149" t="s">
        <v>1716</v>
      </c>
      <c r="E834" s="150">
        <v>190.8537</v>
      </c>
      <c r="F834" s="151"/>
      <c r="G834" s="152">
        <f>ROUND(E834*F834,2)</f>
        <v>0</v>
      </c>
      <c r="H834" s="151">
        <v>10.73</v>
      </c>
      <c r="I834" s="152">
        <f>ROUND(E834*H834,2)</f>
        <v>2047.86</v>
      </c>
      <c r="J834" s="151">
        <v>86.97</v>
      </c>
      <c r="K834" s="152">
        <f>ROUND(E834*J834,2)</f>
        <v>16598.55</v>
      </c>
      <c r="L834" s="152">
        <v>21</v>
      </c>
      <c r="M834" s="152">
        <f>G834*(1+L834/100)</f>
        <v>0</v>
      </c>
      <c r="N834" s="150">
        <v>1.8000000000000001E-4</v>
      </c>
      <c r="O834" s="150">
        <f>ROUND(E834*N834,2)</f>
        <v>0.03</v>
      </c>
      <c r="P834" s="150">
        <v>0</v>
      </c>
      <c r="Q834" s="150">
        <f>ROUND(E834*P834,2)</f>
        <v>0</v>
      </c>
      <c r="R834" s="152"/>
      <c r="S834" s="152" t="s">
        <v>1617</v>
      </c>
      <c r="T834" s="153" t="s">
        <v>1617</v>
      </c>
      <c r="U834" s="135">
        <v>0</v>
      </c>
      <c r="V834" s="135">
        <f>ROUND(E834*U834,2)</f>
        <v>0</v>
      </c>
      <c r="W834" s="135"/>
      <c r="X834" s="135" t="s">
        <v>1458</v>
      </c>
      <c r="Y834" s="135" t="s">
        <v>1459</v>
      </c>
      <c r="Z834" s="125"/>
      <c r="AA834" s="125"/>
      <c r="AB834" s="125"/>
      <c r="AC834" s="125"/>
      <c r="AD834" s="125"/>
      <c r="AE834" s="125"/>
      <c r="AF834" s="125"/>
      <c r="AG834" s="125" t="s">
        <v>2106</v>
      </c>
      <c r="AH834" s="125"/>
      <c r="AI834" s="125"/>
      <c r="AJ834" s="125"/>
      <c r="AK834" s="125"/>
      <c r="AL834" s="125"/>
      <c r="AM834" s="125"/>
      <c r="AN834" s="125"/>
      <c r="AO834" s="125"/>
      <c r="AP834" s="125"/>
      <c r="AQ834" s="125"/>
      <c r="AR834" s="125"/>
      <c r="AS834" s="125"/>
      <c r="AT834" s="125"/>
      <c r="AU834" s="125"/>
      <c r="AV834" s="125"/>
      <c r="AW834" s="125"/>
      <c r="AX834" s="125"/>
      <c r="AY834" s="125"/>
      <c r="AZ834" s="125"/>
      <c r="BA834" s="125"/>
      <c r="BB834" s="125"/>
      <c r="BC834" s="125"/>
      <c r="BD834" s="125"/>
      <c r="BE834" s="125"/>
      <c r="BF834" s="125"/>
      <c r="BG834" s="125"/>
      <c r="BH834" s="125"/>
    </row>
    <row r="835" spans="1:60" outlineLevel="2" x14ac:dyDescent="0.2">
      <c r="A835" s="132"/>
      <c r="B835" s="133"/>
      <c r="C835" s="170" t="s">
        <v>837</v>
      </c>
      <c r="D835" s="168"/>
      <c r="E835" s="169">
        <v>190.85</v>
      </c>
      <c r="F835" s="135"/>
      <c r="G835" s="135"/>
      <c r="H835" s="135"/>
      <c r="I835" s="135"/>
      <c r="J835" s="135"/>
      <c r="K835" s="135"/>
      <c r="L835" s="135"/>
      <c r="M835" s="135"/>
      <c r="N835" s="134"/>
      <c r="O835" s="134"/>
      <c r="P835" s="134"/>
      <c r="Q835" s="134"/>
      <c r="R835" s="135"/>
      <c r="S835" s="135"/>
      <c r="T835" s="135"/>
      <c r="U835" s="135"/>
      <c r="V835" s="135"/>
      <c r="W835" s="135"/>
      <c r="X835" s="135"/>
      <c r="Y835" s="135"/>
      <c r="Z835" s="125"/>
      <c r="AA835" s="125"/>
      <c r="AB835" s="125"/>
      <c r="AC835" s="125"/>
      <c r="AD835" s="125"/>
      <c r="AE835" s="125"/>
      <c r="AF835" s="125"/>
      <c r="AG835" s="125" t="s">
        <v>1619</v>
      </c>
      <c r="AH835" s="125">
        <v>0</v>
      </c>
      <c r="AI835" s="125"/>
      <c r="AJ835" s="125"/>
      <c r="AK835" s="125"/>
      <c r="AL835" s="125"/>
      <c r="AM835" s="125"/>
      <c r="AN835" s="125"/>
      <c r="AO835" s="125"/>
      <c r="AP835" s="125"/>
      <c r="AQ835" s="125"/>
      <c r="AR835" s="125"/>
      <c r="AS835" s="125"/>
      <c r="AT835" s="125"/>
      <c r="AU835" s="125"/>
      <c r="AV835" s="125"/>
      <c r="AW835" s="125"/>
      <c r="AX835" s="125"/>
      <c r="AY835" s="125"/>
      <c r="AZ835" s="125"/>
      <c r="BA835" s="125"/>
      <c r="BB835" s="125"/>
      <c r="BC835" s="125"/>
      <c r="BD835" s="125"/>
      <c r="BE835" s="125"/>
      <c r="BF835" s="125"/>
      <c r="BG835" s="125"/>
      <c r="BH835" s="125"/>
    </row>
    <row r="836" spans="1:60" ht="33.75" outlineLevel="1" x14ac:dyDescent="0.2">
      <c r="A836" s="147">
        <v>199</v>
      </c>
      <c r="B836" s="148" t="s">
        <v>838</v>
      </c>
      <c r="C836" s="163" t="s">
        <v>839</v>
      </c>
      <c r="D836" s="149" t="s">
        <v>1716</v>
      </c>
      <c r="E836" s="150">
        <v>27</v>
      </c>
      <c r="F836" s="151"/>
      <c r="G836" s="152">
        <f>ROUND(E836*F836,2)</f>
        <v>0</v>
      </c>
      <c r="H836" s="151">
        <v>0</v>
      </c>
      <c r="I836" s="152">
        <f>ROUND(E836*H836,2)</f>
        <v>0</v>
      </c>
      <c r="J836" s="151">
        <v>1625</v>
      </c>
      <c r="K836" s="152">
        <f>ROUND(E836*J836,2)</f>
        <v>43875</v>
      </c>
      <c r="L836" s="152">
        <v>21</v>
      </c>
      <c r="M836" s="152">
        <f>G836*(1+L836/100)</f>
        <v>0</v>
      </c>
      <c r="N836" s="150">
        <v>0</v>
      </c>
      <c r="O836" s="150">
        <f>ROUND(E836*N836,2)</f>
        <v>0</v>
      </c>
      <c r="P836" s="150">
        <v>0</v>
      </c>
      <c r="Q836" s="150">
        <f>ROUND(E836*P836,2)</f>
        <v>0</v>
      </c>
      <c r="R836" s="152"/>
      <c r="S836" s="152" t="s">
        <v>1456</v>
      </c>
      <c r="T836" s="153" t="s">
        <v>1457</v>
      </c>
      <c r="U836" s="135">
        <v>0</v>
      </c>
      <c r="V836" s="135">
        <f>ROUND(E836*U836,2)</f>
        <v>0</v>
      </c>
      <c r="W836" s="135"/>
      <c r="X836" s="135" t="s">
        <v>1458</v>
      </c>
      <c r="Y836" s="135" t="s">
        <v>1459</v>
      </c>
      <c r="Z836" s="125"/>
      <c r="AA836" s="125"/>
      <c r="AB836" s="125"/>
      <c r="AC836" s="125"/>
      <c r="AD836" s="125"/>
      <c r="AE836" s="125"/>
      <c r="AF836" s="125"/>
      <c r="AG836" s="125" t="s">
        <v>1460</v>
      </c>
      <c r="AH836" s="125"/>
      <c r="AI836" s="125"/>
      <c r="AJ836" s="125"/>
      <c r="AK836" s="125"/>
      <c r="AL836" s="125"/>
      <c r="AM836" s="125"/>
      <c r="AN836" s="125"/>
      <c r="AO836" s="125"/>
      <c r="AP836" s="125"/>
      <c r="AQ836" s="125"/>
      <c r="AR836" s="125"/>
      <c r="AS836" s="125"/>
      <c r="AT836" s="125"/>
      <c r="AU836" s="125"/>
      <c r="AV836" s="125"/>
      <c r="AW836" s="125"/>
      <c r="AX836" s="125"/>
      <c r="AY836" s="125"/>
      <c r="AZ836" s="125"/>
      <c r="BA836" s="125"/>
      <c r="BB836" s="125"/>
      <c r="BC836" s="125"/>
      <c r="BD836" s="125"/>
      <c r="BE836" s="125"/>
      <c r="BF836" s="125"/>
      <c r="BG836" s="125"/>
      <c r="BH836" s="125"/>
    </row>
    <row r="837" spans="1:60" outlineLevel="2" x14ac:dyDescent="0.2">
      <c r="A837" s="132"/>
      <c r="B837" s="133"/>
      <c r="C837" s="269" t="s">
        <v>840</v>
      </c>
      <c r="D837" s="270"/>
      <c r="E837" s="270"/>
      <c r="F837" s="270"/>
      <c r="G837" s="270"/>
      <c r="H837" s="135"/>
      <c r="I837" s="135"/>
      <c r="J837" s="135"/>
      <c r="K837" s="135"/>
      <c r="L837" s="135"/>
      <c r="M837" s="135"/>
      <c r="N837" s="134"/>
      <c r="O837" s="134"/>
      <c r="P837" s="134"/>
      <c r="Q837" s="134"/>
      <c r="R837" s="135"/>
      <c r="S837" s="135"/>
      <c r="T837" s="135"/>
      <c r="U837" s="135"/>
      <c r="V837" s="135"/>
      <c r="W837" s="135"/>
      <c r="X837" s="135"/>
      <c r="Y837" s="135"/>
      <c r="Z837" s="125"/>
      <c r="AA837" s="125"/>
      <c r="AB837" s="125"/>
      <c r="AC837" s="125"/>
      <c r="AD837" s="125"/>
      <c r="AE837" s="125"/>
      <c r="AF837" s="125"/>
      <c r="AG837" s="125" t="s">
        <v>1462</v>
      </c>
      <c r="AH837" s="125"/>
      <c r="AI837" s="125"/>
      <c r="AJ837" s="125"/>
      <c r="AK837" s="125"/>
      <c r="AL837" s="125"/>
      <c r="AM837" s="125"/>
      <c r="AN837" s="125"/>
      <c r="AO837" s="125"/>
      <c r="AP837" s="125"/>
      <c r="AQ837" s="125"/>
      <c r="AR837" s="125"/>
      <c r="AS837" s="125"/>
      <c r="AT837" s="125"/>
      <c r="AU837" s="125"/>
      <c r="AV837" s="125"/>
      <c r="AW837" s="125"/>
      <c r="AX837" s="125"/>
      <c r="AY837" s="125"/>
      <c r="AZ837" s="125"/>
      <c r="BA837" s="125"/>
      <c r="BB837" s="125"/>
      <c r="BC837" s="125"/>
      <c r="BD837" s="125"/>
      <c r="BE837" s="125"/>
      <c r="BF837" s="125"/>
      <c r="BG837" s="125"/>
      <c r="BH837" s="125"/>
    </row>
    <row r="838" spans="1:60" ht="22.5" outlineLevel="2" x14ac:dyDescent="0.2">
      <c r="A838" s="132"/>
      <c r="B838" s="133"/>
      <c r="C838" s="170" t="s">
        <v>841</v>
      </c>
      <c r="D838" s="168"/>
      <c r="E838" s="169">
        <v>27</v>
      </c>
      <c r="F838" s="135"/>
      <c r="G838" s="135"/>
      <c r="H838" s="135"/>
      <c r="I838" s="135"/>
      <c r="J838" s="135"/>
      <c r="K838" s="135"/>
      <c r="L838" s="135"/>
      <c r="M838" s="135"/>
      <c r="N838" s="134"/>
      <c r="O838" s="134"/>
      <c r="P838" s="134"/>
      <c r="Q838" s="134"/>
      <c r="R838" s="135"/>
      <c r="S838" s="135"/>
      <c r="T838" s="135"/>
      <c r="U838" s="135"/>
      <c r="V838" s="135"/>
      <c r="W838" s="135"/>
      <c r="X838" s="135"/>
      <c r="Y838" s="135"/>
      <c r="Z838" s="125"/>
      <c r="AA838" s="125"/>
      <c r="AB838" s="125"/>
      <c r="AC838" s="125"/>
      <c r="AD838" s="125"/>
      <c r="AE838" s="125"/>
      <c r="AF838" s="125"/>
      <c r="AG838" s="125" t="s">
        <v>1619</v>
      </c>
      <c r="AH838" s="125">
        <v>0</v>
      </c>
      <c r="AI838" s="125"/>
      <c r="AJ838" s="125"/>
      <c r="AK838" s="125"/>
      <c r="AL838" s="125"/>
      <c r="AM838" s="125"/>
      <c r="AN838" s="125"/>
      <c r="AO838" s="125"/>
      <c r="AP838" s="125"/>
      <c r="AQ838" s="125"/>
      <c r="AR838" s="125"/>
      <c r="AS838" s="125"/>
      <c r="AT838" s="125"/>
      <c r="AU838" s="125"/>
      <c r="AV838" s="125"/>
      <c r="AW838" s="125"/>
      <c r="AX838" s="125"/>
      <c r="AY838" s="125"/>
      <c r="AZ838" s="125"/>
      <c r="BA838" s="125"/>
      <c r="BB838" s="125"/>
      <c r="BC838" s="125"/>
      <c r="BD838" s="125"/>
      <c r="BE838" s="125"/>
      <c r="BF838" s="125"/>
      <c r="BG838" s="125"/>
      <c r="BH838" s="125"/>
    </row>
    <row r="839" spans="1:60" ht="22.5" outlineLevel="1" x14ac:dyDescent="0.2">
      <c r="A839" s="147">
        <v>200</v>
      </c>
      <c r="B839" s="148" t="s">
        <v>842</v>
      </c>
      <c r="C839" s="163" t="s">
        <v>843</v>
      </c>
      <c r="D839" s="149" t="s">
        <v>1641</v>
      </c>
      <c r="E839" s="150">
        <v>76.341499999999996</v>
      </c>
      <c r="F839" s="151"/>
      <c r="G839" s="152">
        <f>ROUND(E839*F839,2)</f>
        <v>0</v>
      </c>
      <c r="H839" s="151">
        <v>0</v>
      </c>
      <c r="I839" s="152">
        <f>ROUND(E839*H839,2)</f>
        <v>0</v>
      </c>
      <c r="J839" s="151">
        <v>210</v>
      </c>
      <c r="K839" s="152">
        <f>ROUND(E839*J839,2)</f>
        <v>16031.72</v>
      </c>
      <c r="L839" s="152">
        <v>21</v>
      </c>
      <c r="M839" s="152">
        <f>G839*(1+L839/100)</f>
        <v>0</v>
      </c>
      <c r="N839" s="150">
        <v>0</v>
      </c>
      <c r="O839" s="150">
        <f>ROUND(E839*N839,2)</f>
        <v>0</v>
      </c>
      <c r="P839" s="150">
        <v>0</v>
      </c>
      <c r="Q839" s="150">
        <f>ROUND(E839*P839,2)</f>
        <v>0</v>
      </c>
      <c r="R839" s="152"/>
      <c r="S839" s="152" t="s">
        <v>1456</v>
      </c>
      <c r="T839" s="153" t="s">
        <v>1457</v>
      </c>
      <c r="U839" s="135">
        <v>0</v>
      </c>
      <c r="V839" s="135">
        <f>ROUND(E839*U839,2)</f>
        <v>0</v>
      </c>
      <c r="W839" s="135"/>
      <c r="X839" s="135" t="s">
        <v>1458</v>
      </c>
      <c r="Y839" s="135" t="s">
        <v>1459</v>
      </c>
      <c r="Z839" s="125"/>
      <c r="AA839" s="125"/>
      <c r="AB839" s="125"/>
      <c r="AC839" s="125"/>
      <c r="AD839" s="125"/>
      <c r="AE839" s="125"/>
      <c r="AF839" s="125"/>
      <c r="AG839" s="125" t="s">
        <v>1460</v>
      </c>
      <c r="AH839" s="125"/>
      <c r="AI839" s="125"/>
      <c r="AJ839" s="125"/>
      <c r="AK839" s="125"/>
      <c r="AL839" s="125"/>
      <c r="AM839" s="125"/>
      <c r="AN839" s="125"/>
      <c r="AO839" s="125"/>
      <c r="AP839" s="125"/>
      <c r="AQ839" s="125"/>
      <c r="AR839" s="125"/>
      <c r="AS839" s="125"/>
      <c r="AT839" s="125"/>
      <c r="AU839" s="125"/>
      <c r="AV839" s="125"/>
      <c r="AW839" s="125"/>
      <c r="AX839" s="125"/>
      <c r="AY839" s="125"/>
      <c r="AZ839" s="125"/>
      <c r="BA839" s="125"/>
      <c r="BB839" s="125"/>
      <c r="BC839" s="125"/>
      <c r="BD839" s="125"/>
      <c r="BE839" s="125"/>
      <c r="BF839" s="125"/>
      <c r="BG839" s="125"/>
      <c r="BH839" s="125"/>
    </row>
    <row r="840" spans="1:60" outlineLevel="2" x14ac:dyDescent="0.2">
      <c r="A840" s="132"/>
      <c r="B840" s="133"/>
      <c r="C840" s="170" t="s">
        <v>844</v>
      </c>
      <c r="D840" s="168"/>
      <c r="E840" s="169">
        <v>76.34</v>
      </c>
      <c r="F840" s="135"/>
      <c r="G840" s="135"/>
      <c r="H840" s="135"/>
      <c r="I840" s="135"/>
      <c r="J840" s="135"/>
      <c r="K840" s="135"/>
      <c r="L840" s="135"/>
      <c r="M840" s="135"/>
      <c r="N840" s="134"/>
      <c r="O840" s="134"/>
      <c r="P840" s="134"/>
      <c r="Q840" s="134"/>
      <c r="R840" s="135"/>
      <c r="S840" s="135"/>
      <c r="T840" s="135"/>
      <c r="U840" s="135"/>
      <c r="V840" s="135"/>
      <c r="W840" s="135"/>
      <c r="X840" s="135"/>
      <c r="Y840" s="135"/>
      <c r="Z840" s="125"/>
      <c r="AA840" s="125"/>
      <c r="AB840" s="125"/>
      <c r="AC840" s="125"/>
      <c r="AD840" s="125"/>
      <c r="AE840" s="125"/>
      <c r="AF840" s="125"/>
      <c r="AG840" s="125" t="s">
        <v>1619</v>
      </c>
      <c r="AH840" s="125">
        <v>0</v>
      </c>
      <c r="AI840" s="125"/>
      <c r="AJ840" s="125"/>
      <c r="AK840" s="125"/>
      <c r="AL840" s="125"/>
      <c r="AM840" s="125"/>
      <c r="AN840" s="125"/>
      <c r="AO840" s="125"/>
      <c r="AP840" s="125"/>
      <c r="AQ840" s="125"/>
      <c r="AR840" s="125"/>
      <c r="AS840" s="125"/>
      <c r="AT840" s="125"/>
      <c r="AU840" s="125"/>
      <c r="AV840" s="125"/>
      <c r="AW840" s="125"/>
      <c r="AX840" s="125"/>
      <c r="AY840" s="125"/>
      <c r="AZ840" s="125"/>
      <c r="BA840" s="125"/>
      <c r="BB840" s="125"/>
      <c r="BC840" s="125"/>
      <c r="BD840" s="125"/>
      <c r="BE840" s="125"/>
      <c r="BF840" s="125"/>
      <c r="BG840" s="125"/>
      <c r="BH840" s="125"/>
    </row>
    <row r="841" spans="1:60" ht="22.5" outlineLevel="1" x14ac:dyDescent="0.2">
      <c r="A841" s="147">
        <v>201</v>
      </c>
      <c r="B841" s="148" t="s">
        <v>845</v>
      </c>
      <c r="C841" s="163" t="s">
        <v>846</v>
      </c>
      <c r="D841" s="149" t="s">
        <v>1716</v>
      </c>
      <c r="E841" s="150">
        <v>212</v>
      </c>
      <c r="F841" s="151"/>
      <c r="G841" s="152">
        <f>ROUND(E841*F841,2)</f>
        <v>0</v>
      </c>
      <c r="H841" s="151">
        <v>0</v>
      </c>
      <c r="I841" s="152">
        <f>ROUND(E841*H841,2)</f>
        <v>0</v>
      </c>
      <c r="J841" s="151">
        <v>120</v>
      </c>
      <c r="K841" s="152">
        <f>ROUND(E841*J841,2)</f>
        <v>25440</v>
      </c>
      <c r="L841" s="152">
        <v>21</v>
      </c>
      <c r="M841" s="152">
        <f>G841*(1+L841/100)</f>
        <v>0</v>
      </c>
      <c r="N841" s="150">
        <v>3.0000000000000001E-3</v>
      </c>
      <c r="O841" s="150">
        <f>ROUND(E841*N841,2)</f>
        <v>0.64</v>
      </c>
      <c r="P841" s="150">
        <v>0</v>
      </c>
      <c r="Q841" s="150">
        <f>ROUND(E841*P841,2)</f>
        <v>0</v>
      </c>
      <c r="R841" s="152"/>
      <c r="S841" s="152" t="s">
        <v>1456</v>
      </c>
      <c r="T841" s="153" t="s">
        <v>1457</v>
      </c>
      <c r="U841" s="135">
        <v>0</v>
      </c>
      <c r="V841" s="135">
        <f>ROUND(E841*U841,2)</f>
        <v>0</v>
      </c>
      <c r="W841" s="135"/>
      <c r="X841" s="135" t="s">
        <v>1458</v>
      </c>
      <c r="Y841" s="135" t="s">
        <v>1459</v>
      </c>
      <c r="Z841" s="125"/>
      <c r="AA841" s="125"/>
      <c r="AB841" s="125"/>
      <c r="AC841" s="125"/>
      <c r="AD841" s="125"/>
      <c r="AE841" s="125"/>
      <c r="AF841" s="125"/>
      <c r="AG841" s="125" t="s">
        <v>1460</v>
      </c>
      <c r="AH841" s="125"/>
      <c r="AI841" s="125"/>
      <c r="AJ841" s="125"/>
      <c r="AK841" s="125"/>
      <c r="AL841" s="125"/>
      <c r="AM841" s="125"/>
      <c r="AN841" s="125"/>
      <c r="AO841" s="125"/>
      <c r="AP841" s="125"/>
      <c r="AQ841" s="125"/>
      <c r="AR841" s="125"/>
      <c r="AS841" s="125"/>
      <c r="AT841" s="125"/>
      <c r="AU841" s="125"/>
      <c r="AV841" s="125"/>
      <c r="AW841" s="125"/>
      <c r="AX841" s="125"/>
      <c r="AY841" s="125"/>
      <c r="AZ841" s="125"/>
      <c r="BA841" s="125"/>
      <c r="BB841" s="125"/>
      <c r="BC841" s="125"/>
      <c r="BD841" s="125"/>
      <c r="BE841" s="125"/>
      <c r="BF841" s="125"/>
      <c r="BG841" s="125"/>
      <c r="BH841" s="125"/>
    </row>
    <row r="842" spans="1:60" outlineLevel="2" x14ac:dyDescent="0.2">
      <c r="A842" s="132"/>
      <c r="B842" s="133"/>
      <c r="C842" s="170" t="s">
        <v>847</v>
      </c>
      <c r="D842" s="168"/>
      <c r="E842" s="169">
        <v>209.94</v>
      </c>
      <c r="F842" s="135"/>
      <c r="G842" s="135"/>
      <c r="H842" s="135"/>
      <c r="I842" s="135"/>
      <c r="J842" s="135"/>
      <c r="K842" s="135"/>
      <c r="L842" s="135"/>
      <c r="M842" s="135"/>
      <c r="N842" s="134"/>
      <c r="O842" s="134"/>
      <c r="P842" s="134"/>
      <c r="Q842" s="134"/>
      <c r="R842" s="135"/>
      <c r="S842" s="135"/>
      <c r="T842" s="135"/>
      <c r="U842" s="135"/>
      <c r="V842" s="135"/>
      <c r="W842" s="135"/>
      <c r="X842" s="135"/>
      <c r="Y842" s="135"/>
      <c r="Z842" s="125"/>
      <c r="AA842" s="125"/>
      <c r="AB842" s="125"/>
      <c r="AC842" s="125"/>
      <c r="AD842" s="125"/>
      <c r="AE842" s="125"/>
      <c r="AF842" s="125"/>
      <c r="AG842" s="125" t="s">
        <v>1619</v>
      </c>
      <c r="AH842" s="125">
        <v>0</v>
      </c>
      <c r="AI842" s="125"/>
      <c r="AJ842" s="125"/>
      <c r="AK842" s="125"/>
      <c r="AL842" s="125"/>
      <c r="AM842" s="125"/>
      <c r="AN842" s="125"/>
      <c r="AO842" s="125"/>
      <c r="AP842" s="125"/>
      <c r="AQ842" s="125"/>
      <c r="AR842" s="125"/>
      <c r="AS842" s="125"/>
      <c r="AT842" s="125"/>
      <c r="AU842" s="125"/>
      <c r="AV842" s="125"/>
      <c r="AW842" s="125"/>
      <c r="AX842" s="125"/>
      <c r="AY842" s="125"/>
      <c r="AZ842" s="125"/>
      <c r="BA842" s="125"/>
      <c r="BB842" s="125"/>
      <c r="BC842" s="125"/>
      <c r="BD842" s="125"/>
      <c r="BE842" s="125"/>
      <c r="BF842" s="125"/>
      <c r="BG842" s="125"/>
      <c r="BH842" s="125"/>
    </row>
    <row r="843" spans="1:60" outlineLevel="3" x14ac:dyDescent="0.2">
      <c r="A843" s="132"/>
      <c r="B843" s="133"/>
      <c r="C843" s="170" t="s">
        <v>848</v>
      </c>
      <c r="D843" s="168"/>
      <c r="E843" s="169">
        <v>2.06</v>
      </c>
      <c r="F843" s="135"/>
      <c r="G843" s="135"/>
      <c r="H843" s="135"/>
      <c r="I843" s="135"/>
      <c r="J843" s="135"/>
      <c r="K843" s="135"/>
      <c r="L843" s="135"/>
      <c r="M843" s="135"/>
      <c r="N843" s="134"/>
      <c r="O843" s="134"/>
      <c r="P843" s="134"/>
      <c r="Q843" s="134"/>
      <c r="R843" s="135"/>
      <c r="S843" s="135"/>
      <c r="T843" s="135"/>
      <c r="U843" s="135"/>
      <c r="V843" s="135"/>
      <c r="W843" s="135"/>
      <c r="X843" s="135"/>
      <c r="Y843" s="135"/>
      <c r="Z843" s="125"/>
      <c r="AA843" s="125"/>
      <c r="AB843" s="125"/>
      <c r="AC843" s="125"/>
      <c r="AD843" s="125"/>
      <c r="AE843" s="125"/>
      <c r="AF843" s="125"/>
      <c r="AG843" s="125" t="s">
        <v>1619</v>
      </c>
      <c r="AH843" s="125">
        <v>0</v>
      </c>
      <c r="AI843" s="125"/>
      <c r="AJ843" s="125"/>
      <c r="AK843" s="125"/>
      <c r="AL843" s="125"/>
      <c r="AM843" s="125"/>
      <c r="AN843" s="125"/>
      <c r="AO843" s="125"/>
      <c r="AP843" s="125"/>
      <c r="AQ843" s="125"/>
      <c r="AR843" s="125"/>
      <c r="AS843" s="125"/>
      <c r="AT843" s="125"/>
      <c r="AU843" s="125"/>
      <c r="AV843" s="125"/>
      <c r="AW843" s="125"/>
      <c r="AX843" s="125"/>
      <c r="AY843" s="125"/>
      <c r="AZ843" s="125"/>
      <c r="BA843" s="125"/>
      <c r="BB843" s="125"/>
      <c r="BC843" s="125"/>
      <c r="BD843" s="125"/>
      <c r="BE843" s="125"/>
      <c r="BF843" s="125"/>
      <c r="BG843" s="125"/>
      <c r="BH843" s="125"/>
    </row>
    <row r="844" spans="1:60" outlineLevel="1" x14ac:dyDescent="0.2">
      <c r="A844" s="147">
        <v>202</v>
      </c>
      <c r="B844" s="148" t="s">
        <v>849</v>
      </c>
      <c r="C844" s="163" t="s">
        <v>850</v>
      </c>
      <c r="D844" s="149" t="s">
        <v>1616</v>
      </c>
      <c r="E844" s="150">
        <v>1.9314</v>
      </c>
      <c r="F844" s="151"/>
      <c r="G844" s="152">
        <f>ROUND(E844*F844,2)</f>
        <v>0</v>
      </c>
      <c r="H844" s="151">
        <v>0</v>
      </c>
      <c r="I844" s="152">
        <f>ROUND(E844*H844,2)</f>
        <v>0</v>
      </c>
      <c r="J844" s="151">
        <v>28000</v>
      </c>
      <c r="K844" s="152">
        <f>ROUND(E844*J844,2)</f>
        <v>54079.199999999997</v>
      </c>
      <c r="L844" s="152">
        <v>21</v>
      </c>
      <c r="M844" s="152">
        <f>G844*(1+L844/100)</f>
        <v>0</v>
      </c>
      <c r="N844" s="150">
        <v>0.46</v>
      </c>
      <c r="O844" s="150">
        <f>ROUND(E844*N844,2)</f>
        <v>0.89</v>
      </c>
      <c r="P844" s="150">
        <v>0</v>
      </c>
      <c r="Q844" s="150">
        <f>ROUND(E844*P844,2)</f>
        <v>0</v>
      </c>
      <c r="R844" s="152"/>
      <c r="S844" s="152" t="s">
        <v>1456</v>
      </c>
      <c r="T844" s="153" t="s">
        <v>1457</v>
      </c>
      <c r="U844" s="135">
        <v>0</v>
      </c>
      <c r="V844" s="135">
        <f>ROUND(E844*U844,2)</f>
        <v>0</v>
      </c>
      <c r="W844" s="135"/>
      <c r="X844" s="135" t="s">
        <v>1458</v>
      </c>
      <c r="Y844" s="135" t="s">
        <v>1459</v>
      </c>
      <c r="Z844" s="125"/>
      <c r="AA844" s="125"/>
      <c r="AB844" s="125"/>
      <c r="AC844" s="125"/>
      <c r="AD844" s="125"/>
      <c r="AE844" s="125"/>
      <c r="AF844" s="125"/>
      <c r="AG844" s="125" t="s">
        <v>1460</v>
      </c>
      <c r="AH844" s="125"/>
      <c r="AI844" s="125"/>
      <c r="AJ844" s="125"/>
      <c r="AK844" s="125"/>
      <c r="AL844" s="125"/>
      <c r="AM844" s="125"/>
      <c r="AN844" s="125"/>
      <c r="AO844" s="125"/>
      <c r="AP844" s="125"/>
      <c r="AQ844" s="125"/>
      <c r="AR844" s="125"/>
      <c r="AS844" s="125"/>
      <c r="AT844" s="125"/>
      <c r="AU844" s="125"/>
      <c r="AV844" s="125"/>
      <c r="AW844" s="125"/>
      <c r="AX844" s="125"/>
      <c r="AY844" s="125"/>
      <c r="AZ844" s="125"/>
      <c r="BA844" s="125"/>
      <c r="BB844" s="125"/>
      <c r="BC844" s="125"/>
      <c r="BD844" s="125"/>
      <c r="BE844" s="125"/>
      <c r="BF844" s="125"/>
      <c r="BG844" s="125"/>
      <c r="BH844" s="125"/>
    </row>
    <row r="845" spans="1:60" outlineLevel="2" x14ac:dyDescent="0.2">
      <c r="A845" s="132"/>
      <c r="B845" s="133"/>
      <c r="C845" s="170" t="s">
        <v>851</v>
      </c>
      <c r="D845" s="168"/>
      <c r="E845" s="169">
        <v>1.93</v>
      </c>
      <c r="F845" s="135"/>
      <c r="G845" s="135"/>
      <c r="H845" s="135"/>
      <c r="I845" s="135"/>
      <c r="J845" s="135"/>
      <c r="K845" s="135"/>
      <c r="L845" s="135"/>
      <c r="M845" s="135"/>
      <c r="N845" s="134"/>
      <c r="O845" s="134"/>
      <c r="P845" s="134"/>
      <c r="Q845" s="134"/>
      <c r="R845" s="135"/>
      <c r="S845" s="135"/>
      <c r="T845" s="135"/>
      <c r="U845" s="135"/>
      <c r="V845" s="135"/>
      <c r="W845" s="135"/>
      <c r="X845" s="135"/>
      <c r="Y845" s="135"/>
      <c r="Z845" s="125"/>
      <c r="AA845" s="125"/>
      <c r="AB845" s="125"/>
      <c r="AC845" s="125"/>
      <c r="AD845" s="125"/>
      <c r="AE845" s="125"/>
      <c r="AF845" s="125"/>
      <c r="AG845" s="125" t="s">
        <v>1619</v>
      </c>
      <c r="AH845" s="125">
        <v>0</v>
      </c>
      <c r="AI845" s="125"/>
      <c r="AJ845" s="125"/>
      <c r="AK845" s="125"/>
      <c r="AL845" s="125"/>
      <c r="AM845" s="125"/>
      <c r="AN845" s="125"/>
      <c r="AO845" s="125"/>
      <c r="AP845" s="125"/>
      <c r="AQ845" s="125"/>
      <c r="AR845" s="125"/>
      <c r="AS845" s="125"/>
      <c r="AT845" s="125"/>
      <c r="AU845" s="125"/>
      <c r="AV845" s="125"/>
      <c r="AW845" s="125"/>
      <c r="AX845" s="125"/>
      <c r="AY845" s="125"/>
      <c r="AZ845" s="125"/>
      <c r="BA845" s="125"/>
      <c r="BB845" s="125"/>
      <c r="BC845" s="125"/>
      <c r="BD845" s="125"/>
      <c r="BE845" s="125"/>
      <c r="BF845" s="125"/>
      <c r="BG845" s="125"/>
      <c r="BH845" s="125"/>
    </row>
    <row r="846" spans="1:60" outlineLevel="1" x14ac:dyDescent="0.2">
      <c r="A846" s="155">
        <v>203</v>
      </c>
      <c r="B846" s="156" t="s">
        <v>852</v>
      </c>
      <c r="C846" s="164" t="s">
        <v>853</v>
      </c>
      <c r="D846" s="157" t="s">
        <v>1232</v>
      </c>
      <c r="E846" s="158">
        <f>(G844+G841+G839+G836+G834+G826)*0.01</f>
        <v>0</v>
      </c>
      <c r="F846" s="159"/>
      <c r="G846" s="160">
        <f>ROUND(E846*F846,2)</f>
        <v>0</v>
      </c>
      <c r="H846" s="159">
        <v>0</v>
      </c>
      <c r="I846" s="160">
        <f>ROUND(E846*H846,2)</f>
        <v>0</v>
      </c>
      <c r="J846" s="159">
        <v>1.2</v>
      </c>
      <c r="K846" s="160">
        <f>ROUND(E846*J846,2)</f>
        <v>0</v>
      </c>
      <c r="L846" s="160">
        <v>21</v>
      </c>
      <c r="M846" s="160">
        <f>G846*(1+L846/100)</f>
        <v>0</v>
      </c>
      <c r="N846" s="158">
        <v>0</v>
      </c>
      <c r="O846" s="158">
        <f>ROUND(E846*N846,2)</f>
        <v>0</v>
      </c>
      <c r="P846" s="158">
        <v>0</v>
      </c>
      <c r="Q846" s="158">
        <f>ROUND(E846*P846,2)</f>
        <v>0</v>
      </c>
      <c r="R846" s="160"/>
      <c r="S846" s="160" t="s">
        <v>1617</v>
      </c>
      <c r="T846" s="161" t="s">
        <v>1617</v>
      </c>
      <c r="U846" s="135">
        <v>0</v>
      </c>
      <c r="V846" s="135">
        <f>ROUND(E846*U846,2)</f>
        <v>0</v>
      </c>
      <c r="W846" s="135"/>
      <c r="X846" s="135" t="s">
        <v>1458</v>
      </c>
      <c r="Y846" s="135" t="s">
        <v>1459</v>
      </c>
      <c r="Z846" s="125"/>
      <c r="AA846" s="125"/>
      <c r="AB846" s="125"/>
      <c r="AC846" s="125"/>
      <c r="AD846" s="125"/>
      <c r="AE846" s="125"/>
      <c r="AF846" s="125"/>
      <c r="AG846" s="125" t="s">
        <v>2288</v>
      </c>
      <c r="AH846" s="125"/>
      <c r="AI846" s="125"/>
      <c r="AJ846" s="125"/>
      <c r="AK846" s="125"/>
      <c r="AL846" s="125"/>
      <c r="AM846" s="125"/>
      <c r="AN846" s="125"/>
      <c r="AO846" s="125"/>
      <c r="AP846" s="125"/>
      <c r="AQ846" s="125"/>
      <c r="AR846" s="125"/>
      <c r="AS846" s="125"/>
      <c r="AT846" s="125"/>
      <c r="AU846" s="125"/>
      <c r="AV846" s="125"/>
      <c r="AW846" s="125"/>
      <c r="AX846" s="125"/>
      <c r="AY846" s="125"/>
      <c r="AZ846" s="125"/>
      <c r="BA846" s="125"/>
      <c r="BB846" s="125"/>
      <c r="BC846" s="125"/>
      <c r="BD846" s="125"/>
      <c r="BE846" s="125"/>
      <c r="BF846" s="125"/>
      <c r="BG846" s="125"/>
      <c r="BH846" s="125"/>
    </row>
    <row r="847" spans="1:60" x14ac:dyDescent="0.2">
      <c r="A847" s="140" t="s">
        <v>1451</v>
      </c>
      <c r="B847" s="141" t="s">
        <v>1363</v>
      </c>
      <c r="C847" s="162" t="s">
        <v>1364</v>
      </c>
      <c r="D847" s="142"/>
      <c r="E847" s="143"/>
      <c r="F847" s="144"/>
      <c r="G847" s="144">
        <f>SUMIF(AG848:AG948,"&lt;&gt;NOR",G848:G948)</f>
        <v>0</v>
      </c>
      <c r="H847" s="144"/>
      <c r="I847" s="144">
        <f>SUM(I848:I948)</f>
        <v>476757.29</v>
      </c>
      <c r="J847" s="144"/>
      <c r="K847" s="144">
        <f>SUM(K848:K948)</f>
        <v>610203.37</v>
      </c>
      <c r="L847" s="144"/>
      <c r="M847" s="144">
        <f>SUM(M848:M948)</f>
        <v>0</v>
      </c>
      <c r="N847" s="143"/>
      <c r="O847" s="143">
        <f>SUM(O848:O948)</f>
        <v>5.0600000000000005</v>
      </c>
      <c r="P847" s="143"/>
      <c r="Q847" s="143">
        <f>SUM(Q848:Q948)</f>
        <v>0</v>
      </c>
      <c r="R847" s="144"/>
      <c r="S847" s="144"/>
      <c r="T847" s="145"/>
      <c r="U847" s="139"/>
      <c r="V847" s="139">
        <f>SUM(V848:V948)</f>
        <v>0</v>
      </c>
      <c r="W847" s="139"/>
      <c r="X847" s="139"/>
      <c r="Y847" s="139"/>
      <c r="AG847" t="s">
        <v>1452</v>
      </c>
    </row>
    <row r="848" spans="1:60" outlineLevel="1" x14ac:dyDescent="0.2">
      <c r="A848" s="147">
        <v>204</v>
      </c>
      <c r="B848" s="148" t="s">
        <v>854</v>
      </c>
      <c r="C848" s="163" t="s">
        <v>855</v>
      </c>
      <c r="D848" s="149" t="s">
        <v>1641</v>
      </c>
      <c r="E848" s="150">
        <v>91</v>
      </c>
      <c r="F848" s="151"/>
      <c r="G848" s="152">
        <f>ROUND(E848*F848,2)</f>
        <v>0</v>
      </c>
      <c r="H848" s="151">
        <v>68.61</v>
      </c>
      <c r="I848" s="152">
        <f>ROUND(E848*H848,2)</f>
        <v>6243.51</v>
      </c>
      <c r="J848" s="151">
        <v>180.89</v>
      </c>
      <c r="K848" s="152">
        <f>ROUND(E848*J848,2)</f>
        <v>16460.990000000002</v>
      </c>
      <c r="L848" s="152">
        <v>21</v>
      </c>
      <c r="M848" s="152">
        <f>G848*(1+L848/100)</f>
        <v>0</v>
      </c>
      <c r="N848" s="150">
        <v>7.1000000000000002E-4</v>
      </c>
      <c r="O848" s="150">
        <f>ROUND(E848*N848,2)</f>
        <v>0.06</v>
      </c>
      <c r="P848" s="150">
        <v>0</v>
      </c>
      <c r="Q848" s="150">
        <f>ROUND(E848*P848,2)</f>
        <v>0</v>
      </c>
      <c r="R848" s="152"/>
      <c r="S848" s="152" t="s">
        <v>1617</v>
      </c>
      <c r="T848" s="153" t="s">
        <v>1617</v>
      </c>
      <c r="U848" s="135">
        <v>0</v>
      </c>
      <c r="V848" s="135">
        <f>ROUND(E848*U848,2)</f>
        <v>0</v>
      </c>
      <c r="W848" s="135"/>
      <c r="X848" s="135" t="s">
        <v>1458</v>
      </c>
      <c r="Y848" s="135" t="s">
        <v>1459</v>
      </c>
      <c r="Z848" s="125"/>
      <c r="AA848" s="125"/>
      <c r="AB848" s="125"/>
      <c r="AC848" s="125"/>
      <c r="AD848" s="125"/>
      <c r="AE848" s="125"/>
      <c r="AF848" s="125"/>
      <c r="AG848" s="125" t="s">
        <v>2106</v>
      </c>
      <c r="AH848" s="125"/>
      <c r="AI848" s="125"/>
      <c r="AJ848" s="125"/>
      <c r="AK848" s="125"/>
      <c r="AL848" s="125"/>
      <c r="AM848" s="125"/>
      <c r="AN848" s="125"/>
      <c r="AO848" s="125"/>
      <c r="AP848" s="125"/>
      <c r="AQ848" s="125"/>
      <c r="AR848" s="125"/>
      <c r="AS848" s="125"/>
      <c r="AT848" s="125"/>
      <c r="AU848" s="125"/>
      <c r="AV848" s="125"/>
      <c r="AW848" s="125"/>
      <c r="AX848" s="125"/>
      <c r="AY848" s="125"/>
      <c r="AZ848" s="125"/>
      <c r="BA848" s="125"/>
      <c r="BB848" s="125"/>
      <c r="BC848" s="125"/>
      <c r="BD848" s="125"/>
      <c r="BE848" s="125"/>
      <c r="BF848" s="125"/>
      <c r="BG848" s="125"/>
      <c r="BH848" s="125"/>
    </row>
    <row r="849" spans="1:60" outlineLevel="2" x14ac:dyDescent="0.2">
      <c r="A849" s="132"/>
      <c r="B849" s="133"/>
      <c r="C849" s="170" t="s">
        <v>772</v>
      </c>
      <c r="D849" s="168"/>
      <c r="E849" s="169">
        <v>91</v>
      </c>
      <c r="F849" s="135"/>
      <c r="G849" s="135"/>
      <c r="H849" s="135"/>
      <c r="I849" s="135"/>
      <c r="J849" s="135"/>
      <c r="K849" s="135"/>
      <c r="L849" s="135"/>
      <c r="M849" s="135"/>
      <c r="N849" s="134"/>
      <c r="O849" s="134"/>
      <c r="P849" s="134"/>
      <c r="Q849" s="134"/>
      <c r="R849" s="135"/>
      <c r="S849" s="135"/>
      <c r="T849" s="135"/>
      <c r="U849" s="135"/>
      <c r="V849" s="135"/>
      <c r="W849" s="135"/>
      <c r="X849" s="135"/>
      <c r="Y849" s="135"/>
      <c r="Z849" s="125"/>
      <c r="AA849" s="125"/>
      <c r="AB849" s="125"/>
      <c r="AC849" s="125"/>
      <c r="AD849" s="125"/>
      <c r="AE849" s="125"/>
      <c r="AF849" s="125"/>
      <c r="AG849" s="125" t="s">
        <v>1619</v>
      </c>
      <c r="AH849" s="125">
        <v>0</v>
      </c>
      <c r="AI849" s="125"/>
      <c r="AJ849" s="125"/>
      <c r="AK849" s="125"/>
      <c r="AL849" s="125"/>
      <c r="AM849" s="125"/>
      <c r="AN849" s="125"/>
      <c r="AO849" s="125"/>
      <c r="AP849" s="125"/>
      <c r="AQ849" s="125"/>
      <c r="AR849" s="125"/>
      <c r="AS849" s="125"/>
      <c r="AT849" s="125"/>
      <c r="AU849" s="125"/>
      <c r="AV849" s="125"/>
      <c r="AW849" s="125"/>
      <c r="AX849" s="125"/>
      <c r="AY849" s="125"/>
      <c r="AZ849" s="125"/>
      <c r="BA849" s="125"/>
      <c r="BB849" s="125"/>
      <c r="BC849" s="125"/>
      <c r="BD849" s="125"/>
      <c r="BE849" s="125"/>
      <c r="BF849" s="125"/>
      <c r="BG849" s="125"/>
      <c r="BH849" s="125"/>
    </row>
    <row r="850" spans="1:60" outlineLevel="1" x14ac:dyDescent="0.2">
      <c r="A850" s="147">
        <v>205</v>
      </c>
      <c r="B850" s="148" t="s">
        <v>856</v>
      </c>
      <c r="C850" s="163" t="s">
        <v>857</v>
      </c>
      <c r="D850" s="149" t="s">
        <v>2031</v>
      </c>
      <c r="E850" s="150">
        <v>3406.9</v>
      </c>
      <c r="F850" s="151"/>
      <c r="G850" s="152">
        <f>ROUND(E850*F850,2)</f>
        <v>0</v>
      </c>
      <c r="H850" s="151">
        <v>10.130000000000001</v>
      </c>
      <c r="I850" s="152">
        <f>ROUND(E850*H850,2)</f>
        <v>34511.9</v>
      </c>
      <c r="J850" s="151">
        <v>31.07</v>
      </c>
      <c r="K850" s="152">
        <f>ROUND(E850*J850,2)</f>
        <v>105852.38</v>
      </c>
      <c r="L850" s="152">
        <v>21</v>
      </c>
      <c r="M850" s="152">
        <f>G850*(1+L850/100)</f>
        <v>0</v>
      </c>
      <c r="N850" s="150">
        <v>5.0000000000000002E-5</v>
      </c>
      <c r="O850" s="150">
        <f>ROUND(E850*N850,2)</f>
        <v>0.17</v>
      </c>
      <c r="P850" s="150">
        <v>0</v>
      </c>
      <c r="Q850" s="150">
        <f>ROUND(E850*P850,2)</f>
        <v>0</v>
      </c>
      <c r="R850" s="152"/>
      <c r="S850" s="152" t="s">
        <v>1617</v>
      </c>
      <c r="T850" s="153" t="s">
        <v>1617</v>
      </c>
      <c r="U850" s="135">
        <v>0</v>
      </c>
      <c r="V850" s="135">
        <f>ROUND(E850*U850,2)</f>
        <v>0</v>
      </c>
      <c r="W850" s="135"/>
      <c r="X850" s="135" t="s">
        <v>1458</v>
      </c>
      <c r="Y850" s="135" t="s">
        <v>1459</v>
      </c>
      <c r="Z850" s="125"/>
      <c r="AA850" s="125"/>
      <c r="AB850" s="125"/>
      <c r="AC850" s="125"/>
      <c r="AD850" s="125"/>
      <c r="AE850" s="125"/>
      <c r="AF850" s="125"/>
      <c r="AG850" s="125" t="s">
        <v>2106</v>
      </c>
      <c r="AH850" s="125"/>
      <c r="AI850" s="125"/>
      <c r="AJ850" s="125"/>
      <c r="AK850" s="125"/>
      <c r="AL850" s="125"/>
      <c r="AM850" s="125"/>
      <c r="AN850" s="125"/>
      <c r="AO850" s="125"/>
      <c r="AP850" s="125"/>
      <c r="AQ850" s="125"/>
      <c r="AR850" s="125"/>
      <c r="AS850" s="125"/>
      <c r="AT850" s="125"/>
      <c r="AU850" s="125"/>
      <c r="AV850" s="125"/>
      <c r="AW850" s="125"/>
      <c r="AX850" s="125"/>
      <c r="AY850" s="125"/>
      <c r="AZ850" s="125"/>
      <c r="BA850" s="125"/>
      <c r="BB850" s="125"/>
      <c r="BC850" s="125"/>
      <c r="BD850" s="125"/>
      <c r="BE850" s="125"/>
      <c r="BF850" s="125"/>
      <c r="BG850" s="125"/>
      <c r="BH850" s="125"/>
    </row>
    <row r="851" spans="1:60" outlineLevel="2" x14ac:dyDescent="0.2">
      <c r="A851" s="132"/>
      <c r="B851" s="133"/>
      <c r="C851" s="170" t="s">
        <v>858</v>
      </c>
      <c r="D851" s="168"/>
      <c r="E851" s="169"/>
      <c r="F851" s="135"/>
      <c r="G851" s="135"/>
      <c r="H851" s="135"/>
      <c r="I851" s="135"/>
      <c r="J851" s="135"/>
      <c r="K851" s="135"/>
      <c r="L851" s="135"/>
      <c r="M851" s="135"/>
      <c r="N851" s="134"/>
      <c r="O851" s="134"/>
      <c r="P851" s="134"/>
      <c r="Q851" s="134"/>
      <c r="R851" s="135"/>
      <c r="S851" s="135"/>
      <c r="T851" s="135"/>
      <c r="U851" s="135"/>
      <c r="V851" s="135"/>
      <c r="W851" s="135"/>
      <c r="X851" s="135"/>
      <c r="Y851" s="135"/>
      <c r="Z851" s="125"/>
      <c r="AA851" s="125"/>
      <c r="AB851" s="125"/>
      <c r="AC851" s="125"/>
      <c r="AD851" s="125"/>
      <c r="AE851" s="125"/>
      <c r="AF851" s="125"/>
      <c r="AG851" s="125" t="s">
        <v>1619</v>
      </c>
      <c r="AH851" s="125">
        <v>0</v>
      </c>
      <c r="AI851" s="125"/>
      <c r="AJ851" s="125"/>
      <c r="AK851" s="125"/>
      <c r="AL851" s="125"/>
      <c r="AM851" s="125"/>
      <c r="AN851" s="125"/>
      <c r="AO851" s="125"/>
      <c r="AP851" s="125"/>
      <c r="AQ851" s="125"/>
      <c r="AR851" s="125"/>
      <c r="AS851" s="125"/>
      <c r="AT851" s="125"/>
      <c r="AU851" s="125"/>
      <c r="AV851" s="125"/>
      <c r="AW851" s="125"/>
      <c r="AX851" s="125"/>
      <c r="AY851" s="125"/>
      <c r="AZ851" s="125"/>
      <c r="BA851" s="125"/>
      <c r="BB851" s="125"/>
      <c r="BC851" s="125"/>
      <c r="BD851" s="125"/>
      <c r="BE851" s="125"/>
      <c r="BF851" s="125"/>
      <c r="BG851" s="125"/>
      <c r="BH851" s="125"/>
    </row>
    <row r="852" spans="1:60" outlineLevel="3" x14ac:dyDescent="0.2">
      <c r="A852" s="132"/>
      <c r="B852" s="133"/>
      <c r="C852" s="170" t="s">
        <v>859</v>
      </c>
      <c r="D852" s="168"/>
      <c r="E852" s="169">
        <v>817.2</v>
      </c>
      <c r="F852" s="135"/>
      <c r="G852" s="135"/>
      <c r="H852" s="135"/>
      <c r="I852" s="135"/>
      <c r="J852" s="135"/>
      <c r="K852" s="135"/>
      <c r="L852" s="135"/>
      <c r="M852" s="135"/>
      <c r="N852" s="134"/>
      <c r="O852" s="134"/>
      <c r="P852" s="134"/>
      <c r="Q852" s="134"/>
      <c r="R852" s="135"/>
      <c r="S852" s="135"/>
      <c r="T852" s="135"/>
      <c r="U852" s="135"/>
      <c r="V852" s="135"/>
      <c r="W852" s="135"/>
      <c r="X852" s="135"/>
      <c r="Y852" s="135"/>
      <c r="Z852" s="125"/>
      <c r="AA852" s="125"/>
      <c r="AB852" s="125"/>
      <c r="AC852" s="125"/>
      <c r="AD852" s="125"/>
      <c r="AE852" s="125"/>
      <c r="AF852" s="125"/>
      <c r="AG852" s="125" t="s">
        <v>1619</v>
      </c>
      <c r="AH852" s="125">
        <v>0</v>
      </c>
      <c r="AI852" s="125"/>
      <c r="AJ852" s="125"/>
      <c r="AK852" s="125"/>
      <c r="AL852" s="125"/>
      <c r="AM852" s="125"/>
      <c r="AN852" s="125"/>
      <c r="AO852" s="125"/>
      <c r="AP852" s="125"/>
      <c r="AQ852" s="125"/>
      <c r="AR852" s="125"/>
      <c r="AS852" s="125"/>
      <c r="AT852" s="125"/>
      <c r="AU852" s="125"/>
      <c r="AV852" s="125"/>
      <c r="AW852" s="125"/>
      <c r="AX852" s="125"/>
      <c r="AY852" s="125"/>
      <c r="AZ852" s="125"/>
      <c r="BA852" s="125"/>
      <c r="BB852" s="125"/>
      <c r="BC852" s="125"/>
      <c r="BD852" s="125"/>
      <c r="BE852" s="125"/>
      <c r="BF852" s="125"/>
      <c r="BG852" s="125"/>
      <c r="BH852" s="125"/>
    </row>
    <row r="853" spans="1:60" outlineLevel="3" x14ac:dyDescent="0.2">
      <c r="A853" s="132"/>
      <c r="B853" s="133"/>
      <c r="C853" s="170" t="s">
        <v>860</v>
      </c>
      <c r="D853" s="168"/>
      <c r="E853" s="169">
        <v>1330.8</v>
      </c>
      <c r="F853" s="135"/>
      <c r="G853" s="135"/>
      <c r="H853" s="135"/>
      <c r="I853" s="135"/>
      <c r="J853" s="135"/>
      <c r="K853" s="135"/>
      <c r="L853" s="135"/>
      <c r="M853" s="135"/>
      <c r="N853" s="134"/>
      <c r="O853" s="134"/>
      <c r="P853" s="134"/>
      <c r="Q853" s="134"/>
      <c r="R853" s="135"/>
      <c r="S853" s="135"/>
      <c r="T853" s="135"/>
      <c r="U853" s="135"/>
      <c r="V853" s="135"/>
      <c r="W853" s="135"/>
      <c r="X853" s="135"/>
      <c r="Y853" s="135"/>
      <c r="Z853" s="125"/>
      <c r="AA853" s="125"/>
      <c r="AB853" s="125"/>
      <c r="AC853" s="125"/>
      <c r="AD853" s="125"/>
      <c r="AE853" s="125"/>
      <c r="AF853" s="125"/>
      <c r="AG853" s="125" t="s">
        <v>1619</v>
      </c>
      <c r="AH853" s="125">
        <v>0</v>
      </c>
      <c r="AI853" s="125"/>
      <c r="AJ853" s="125"/>
      <c r="AK853" s="125"/>
      <c r="AL853" s="125"/>
      <c r="AM853" s="125"/>
      <c r="AN853" s="125"/>
      <c r="AO853" s="125"/>
      <c r="AP853" s="125"/>
      <c r="AQ853" s="125"/>
      <c r="AR853" s="125"/>
      <c r="AS853" s="125"/>
      <c r="AT853" s="125"/>
      <c r="AU853" s="125"/>
      <c r="AV853" s="125"/>
      <c r="AW853" s="125"/>
      <c r="AX853" s="125"/>
      <c r="AY853" s="125"/>
      <c r="AZ853" s="125"/>
      <c r="BA853" s="125"/>
      <c r="BB853" s="125"/>
      <c r="BC853" s="125"/>
      <c r="BD853" s="125"/>
      <c r="BE853" s="125"/>
      <c r="BF853" s="125"/>
      <c r="BG853" s="125"/>
      <c r="BH853" s="125"/>
    </row>
    <row r="854" spans="1:60" outlineLevel="3" x14ac:dyDescent="0.2">
      <c r="A854" s="132"/>
      <c r="B854" s="133"/>
      <c r="C854" s="170" t="s">
        <v>861</v>
      </c>
      <c r="D854" s="168"/>
      <c r="E854" s="169">
        <v>56.2</v>
      </c>
      <c r="F854" s="135"/>
      <c r="G854" s="135"/>
      <c r="H854" s="135"/>
      <c r="I854" s="135"/>
      <c r="J854" s="135"/>
      <c r="K854" s="135"/>
      <c r="L854" s="135"/>
      <c r="M854" s="135"/>
      <c r="N854" s="134"/>
      <c r="O854" s="134"/>
      <c r="P854" s="134"/>
      <c r="Q854" s="134"/>
      <c r="R854" s="135"/>
      <c r="S854" s="135"/>
      <c r="T854" s="135"/>
      <c r="U854" s="135"/>
      <c r="V854" s="135"/>
      <c r="W854" s="135"/>
      <c r="X854" s="135"/>
      <c r="Y854" s="135"/>
      <c r="Z854" s="125"/>
      <c r="AA854" s="125"/>
      <c r="AB854" s="125"/>
      <c r="AC854" s="125"/>
      <c r="AD854" s="125"/>
      <c r="AE854" s="125"/>
      <c r="AF854" s="125"/>
      <c r="AG854" s="125" t="s">
        <v>1619</v>
      </c>
      <c r="AH854" s="125">
        <v>0</v>
      </c>
      <c r="AI854" s="125"/>
      <c r="AJ854" s="125"/>
      <c r="AK854" s="125"/>
      <c r="AL854" s="125"/>
      <c r="AM854" s="125"/>
      <c r="AN854" s="125"/>
      <c r="AO854" s="125"/>
      <c r="AP854" s="125"/>
      <c r="AQ854" s="125"/>
      <c r="AR854" s="125"/>
      <c r="AS854" s="125"/>
      <c r="AT854" s="125"/>
      <c r="AU854" s="125"/>
      <c r="AV854" s="125"/>
      <c r="AW854" s="125"/>
      <c r="AX854" s="125"/>
      <c r="AY854" s="125"/>
      <c r="AZ854" s="125"/>
      <c r="BA854" s="125"/>
      <c r="BB854" s="125"/>
      <c r="BC854" s="125"/>
      <c r="BD854" s="125"/>
      <c r="BE854" s="125"/>
      <c r="BF854" s="125"/>
      <c r="BG854" s="125"/>
      <c r="BH854" s="125"/>
    </row>
    <row r="855" spans="1:60" outlineLevel="3" x14ac:dyDescent="0.2">
      <c r="A855" s="132"/>
      <c r="B855" s="133"/>
      <c r="C855" s="170" t="s">
        <v>862</v>
      </c>
      <c r="D855" s="168"/>
      <c r="E855" s="169">
        <v>48.2</v>
      </c>
      <c r="F855" s="135"/>
      <c r="G855" s="135"/>
      <c r="H855" s="135"/>
      <c r="I855" s="135"/>
      <c r="J855" s="135"/>
      <c r="K855" s="135"/>
      <c r="L855" s="135"/>
      <c r="M855" s="135"/>
      <c r="N855" s="134"/>
      <c r="O855" s="134"/>
      <c r="P855" s="134"/>
      <c r="Q855" s="134"/>
      <c r="R855" s="135"/>
      <c r="S855" s="135"/>
      <c r="T855" s="135"/>
      <c r="U855" s="135"/>
      <c r="V855" s="135"/>
      <c r="W855" s="135"/>
      <c r="X855" s="135"/>
      <c r="Y855" s="135"/>
      <c r="Z855" s="125"/>
      <c r="AA855" s="125"/>
      <c r="AB855" s="125"/>
      <c r="AC855" s="125"/>
      <c r="AD855" s="125"/>
      <c r="AE855" s="125"/>
      <c r="AF855" s="125"/>
      <c r="AG855" s="125" t="s">
        <v>1619</v>
      </c>
      <c r="AH855" s="125">
        <v>0</v>
      </c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25"/>
      <c r="AU855" s="125"/>
      <c r="AV855" s="125"/>
      <c r="AW855" s="125"/>
      <c r="AX855" s="125"/>
      <c r="AY855" s="125"/>
      <c r="AZ855" s="125"/>
      <c r="BA855" s="125"/>
      <c r="BB855" s="125"/>
      <c r="BC855" s="125"/>
      <c r="BD855" s="125"/>
      <c r="BE855" s="125"/>
      <c r="BF855" s="125"/>
      <c r="BG855" s="125"/>
      <c r="BH855" s="125"/>
    </row>
    <row r="856" spans="1:60" outlineLevel="3" x14ac:dyDescent="0.2">
      <c r="A856" s="132"/>
      <c r="B856" s="133"/>
      <c r="C856" s="170" t="s">
        <v>863</v>
      </c>
      <c r="D856" s="168"/>
      <c r="E856" s="169">
        <v>256.10000000000002</v>
      </c>
      <c r="F856" s="135"/>
      <c r="G856" s="135"/>
      <c r="H856" s="135"/>
      <c r="I856" s="135"/>
      <c r="J856" s="135"/>
      <c r="K856" s="135"/>
      <c r="L856" s="135"/>
      <c r="M856" s="135"/>
      <c r="N856" s="134"/>
      <c r="O856" s="134"/>
      <c r="P856" s="134"/>
      <c r="Q856" s="134"/>
      <c r="R856" s="135"/>
      <c r="S856" s="135"/>
      <c r="T856" s="135"/>
      <c r="U856" s="135"/>
      <c r="V856" s="135"/>
      <c r="W856" s="135"/>
      <c r="X856" s="135"/>
      <c r="Y856" s="135"/>
      <c r="Z856" s="125"/>
      <c r="AA856" s="125"/>
      <c r="AB856" s="125"/>
      <c r="AC856" s="125"/>
      <c r="AD856" s="125"/>
      <c r="AE856" s="125"/>
      <c r="AF856" s="125"/>
      <c r="AG856" s="125" t="s">
        <v>1619</v>
      </c>
      <c r="AH856" s="125">
        <v>0</v>
      </c>
      <c r="AI856" s="125"/>
      <c r="AJ856" s="125"/>
      <c r="AK856" s="125"/>
      <c r="AL856" s="125"/>
      <c r="AM856" s="125"/>
      <c r="AN856" s="125"/>
      <c r="AO856" s="125"/>
      <c r="AP856" s="125"/>
      <c r="AQ856" s="125"/>
      <c r="AR856" s="125"/>
      <c r="AS856" s="125"/>
      <c r="AT856" s="125"/>
      <c r="AU856" s="125"/>
      <c r="AV856" s="125"/>
      <c r="AW856" s="125"/>
      <c r="AX856" s="125"/>
      <c r="AY856" s="125"/>
      <c r="AZ856" s="125"/>
      <c r="BA856" s="125"/>
      <c r="BB856" s="125"/>
      <c r="BC856" s="125"/>
      <c r="BD856" s="125"/>
      <c r="BE856" s="125"/>
      <c r="BF856" s="125"/>
      <c r="BG856" s="125"/>
      <c r="BH856" s="125"/>
    </row>
    <row r="857" spans="1:60" outlineLevel="3" x14ac:dyDescent="0.2">
      <c r="A857" s="132"/>
      <c r="B857" s="133"/>
      <c r="C857" s="170" t="s">
        <v>864</v>
      </c>
      <c r="D857" s="168"/>
      <c r="E857" s="169">
        <v>331.2</v>
      </c>
      <c r="F857" s="135"/>
      <c r="G857" s="135"/>
      <c r="H857" s="135"/>
      <c r="I857" s="135"/>
      <c r="J857" s="135"/>
      <c r="K857" s="135"/>
      <c r="L857" s="135"/>
      <c r="M857" s="135"/>
      <c r="N857" s="134"/>
      <c r="O857" s="134"/>
      <c r="P857" s="134"/>
      <c r="Q857" s="134"/>
      <c r="R857" s="135"/>
      <c r="S857" s="135"/>
      <c r="T857" s="135"/>
      <c r="U857" s="135"/>
      <c r="V857" s="135"/>
      <c r="W857" s="135"/>
      <c r="X857" s="135"/>
      <c r="Y857" s="135"/>
      <c r="Z857" s="125"/>
      <c r="AA857" s="125"/>
      <c r="AB857" s="125"/>
      <c r="AC857" s="125"/>
      <c r="AD857" s="125"/>
      <c r="AE857" s="125"/>
      <c r="AF857" s="125"/>
      <c r="AG857" s="125" t="s">
        <v>1619</v>
      </c>
      <c r="AH857" s="125">
        <v>0</v>
      </c>
      <c r="AI857" s="125"/>
      <c r="AJ857" s="125"/>
      <c r="AK857" s="125"/>
      <c r="AL857" s="125"/>
      <c r="AM857" s="125"/>
      <c r="AN857" s="125"/>
      <c r="AO857" s="125"/>
      <c r="AP857" s="125"/>
      <c r="AQ857" s="125"/>
      <c r="AR857" s="125"/>
      <c r="AS857" s="125"/>
      <c r="AT857" s="125"/>
      <c r="AU857" s="125"/>
      <c r="AV857" s="125"/>
      <c r="AW857" s="125"/>
      <c r="AX857" s="125"/>
      <c r="AY857" s="125"/>
      <c r="AZ857" s="125"/>
      <c r="BA857" s="125"/>
      <c r="BB857" s="125"/>
      <c r="BC857" s="125"/>
      <c r="BD857" s="125"/>
      <c r="BE857" s="125"/>
      <c r="BF857" s="125"/>
      <c r="BG857" s="125"/>
      <c r="BH857" s="125"/>
    </row>
    <row r="858" spans="1:60" outlineLevel="3" x14ac:dyDescent="0.2">
      <c r="A858" s="132"/>
      <c r="B858" s="133"/>
      <c r="C858" s="170" t="s">
        <v>865</v>
      </c>
      <c r="D858" s="168"/>
      <c r="E858" s="169">
        <v>56.4</v>
      </c>
      <c r="F858" s="135"/>
      <c r="G858" s="135"/>
      <c r="H858" s="135"/>
      <c r="I858" s="135"/>
      <c r="J858" s="135"/>
      <c r="K858" s="135"/>
      <c r="L858" s="135"/>
      <c r="M858" s="135"/>
      <c r="N858" s="134"/>
      <c r="O858" s="134"/>
      <c r="P858" s="134"/>
      <c r="Q858" s="134"/>
      <c r="R858" s="135"/>
      <c r="S858" s="135"/>
      <c r="T858" s="135"/>
      <c r="U858" s="135"/>
      <c r="V858" s="135"/>
      <c r="W858" s="135"/>
      <c r="X858" s="135"/>
      <c r="Y858" s="135"/>
      <c r="Z858" s="125"/>
      <c r="AA858" s="125"/>
      <c r="AB858" s="125"/>
      <c r="AC858" s="125"/>
      <c r="AD858" s="125"/>
      <c r="AE858" s="125"/>
      <c r="AF858" s="125"/>
      <c r="AG858" s="125" t="s">
        <v>1619</v>
      </c>
      <c r="AH858" s="125">
        <v>0</v>
      </c>
      <c r="AI858" s="125"/>
      <c r="AJ858" s="125"/>
      <c r="AK858" s="125"/>
      <c r="AL858" s="125"/>
      <c r="AM858" s="125"/>
      <c r="AN858" s="125"/>
      <c r="AO858" s="125"/>
      <c r="AP858" s="125"/>
      <c r="AQ858" s="125"/>
      <c r="AR858" s="125"/>
      <c r="AS858" s="125"/>
      <c r="AT858" s="125"/>
      <c r="AU858" s="125"/>
      <c r="AV858" s="125"/>
      <c r="AW858" s="125"/>
      <c r="AX858" s="125"/>
      <c r="AY858" s="125"/>
      <c r="AZ858" s="125"/>
      <c r="BA858" s="125"/>
      <c r="BB858" s="125"/>
      <c r="BC858" s="125"/>
      <c r="BD858" s="125"/>
      <c r="BE858" s="125"/>
      <c r="BF858" s="125"/>
      <c r="BG858" s="125"/>
      <c r="BH858" s="125"/>
    </row>
    <row r="859" spans="1:60" outlineLevel="3" x14ac:dyDescent="0.2">
      <c r="A859" s="132"/>
      <c r="B859" s="133"/>
      <c r="C859" s="170" t="s">
        <v>866</v>
      </c>
      <c r="D859" s="168"/>
      <c r="E859" s="169">
        <v>23.5</v>
      </c>
      <c r="F859" s="135"/>
      <c r="G859" s="135"/>
      <c r="H859" s="135"/>
      <c r="I859" s="135"/>
      <c r="J859" s="135"/>
      <c r="K859" s="135"/>
      <c r="L859" s="135"/>
      <c r="M859" s="135"/>
      <c r="N859" s="134"/>
      <c r="O859" s="134"/>
      <c r="P859" s="134"/>
      <c r="Q859" s="134"/>
      <c r="R859" s="135"/>
      <c r="S859" s="135"/>
      <c r="T859" s="135"/>
      <c r="U859" s="135"/>
      <c r="V859" s="135"/>
      <c r="W859" s="135"/>
      <c r="X859" s="135"/>
      <c r="Y859" s="135"/>
      <c r="Z859" s="125"/>
      <c r="AA859" s="125"/>
      <c r="AB859" s="125"/>
      <c r="AC859" s="125"/>
      <c r="AD859" s="125"/>
      <c r="AE859" s="125"/>
      <c r="AF859" s="125"/>
      <c r="AG859" s="125" t="s">
        <v>1619</v>
      </c>
      <c r="AH859" s="125">
        <v>0</v>
      </c>
      <c r="AI859" s="125"/>
      <c r="AJ859" s="125"/>
      <c r="AK859" s="125"/>
      <c r="AL859" s="125"/>
      <c r="AM859" s="125"/>
      <c r="AN859" s="125"/>
      <c r="AO859" s="125"/>
      <c r="AP859" s="125"/>
      <c r="AQ859" s="125"/>
      <c r="AR859" s="125"/>
      <c r="AS859" s="125"/>
      <c r="AT859" s="125"/>
      <c r="AU859" s="125"/>
      <c r="AV859" s="125"/>
      <c r="AW859" s="125"/>
      <c r="AX859" s="125"/>
      <c r="AY859" s="125"/>
      <c r="AZ859" s="125"/>
      <c r="BA859" s="125"/>
      <c r="BB859" s="125"/>
      <c r="BC859" s="125"/>
      <c r="BD859" s="125"/>
      <c r="BE859" s="125"/>
      <c r="BF859" s="125"/>
      <c r="BG859" s="125"/>
      <c r="BH859" s="125"/>
    </row>
    <row r="860" spans="1:60" outlineLevel="3" x14ac:dyDescent="0.2">
      <c r="A860" s="132"/>
      <c r="B860" s="133"/>
      <c r="C860" s="170" t="s">
        <v>867</v>
      </c>
      <c r="D860" s="168"/>
      <c r="E860" s="169">
        <v>87.3</v>
      </c>
      <c r="F860" s="135"/>
      <c r="G860" s="135"/>
      <c r="H860" s="135"/>
      <c r="I860" s="135"/>
      <c r="J860" s="135"/>
      <c r="K860" s="135"/>
      <c r="L860" s="135"/>
      <c r="M860" s="135"/>
      <c r="N860" s="134"/>
      <c r="O860" s="134"/>
      <c r="P860" s="134"/>
      <c r="Q860" s="134"/>
      <c r="R860" s="135"/>
      <c r="S860" s="135"/>
      <c r="T860" s="135"/>
      <c r="U860" s="135"/>
      <c r="V860" s="135"/>
      <c r="W860" s="135"/>
      <c r="X860" s="135"/>
      <c r="Y860" s="135"/>
      <c r="Z860" s="125"/>
      <c r="AA860" s="125"/>
      <c r="AB860" s="125"/>
      <c r="AC860" s="125"/>
      <c r="AD860" s="125"/>
      <c r="AE860" s="125"/>
      <c r="AF860" s="125"/>
      <c r="AG860" s="125" t="s">
        <v>1619</v>
      </c>
      <c r="AH860" s="125">
        <v>0</v>
      </c>
      <c r="AI860" s="125"/>
      <c r="AJ860" s="125"/>
      <c r="AK860" s="125"/>
      <c r="AL860" s="125"/>
      <c r="AM860" s="125"/>
      <c r="AN860" s="125"/>
      <c r="AO860" s="125"/>
      <c r="AP860" s="125"/>
      <c r="AQ860" s="125"/>
      <c r="AR860" s="125"/>
      <c r="AS860" s="125"/>
      <c r="AT860" s="125"/>
      <c r="AU860" s="125"/>
      <c r="AV860" s="125"/>
      <c r="AW860" s="125"/>
      <c r="AX860" s="125"/>
      <c r="AY860" s="125"/>
      <c r="AZ860" s="125"/>
      <c r="BA860" s="125"/>
      <c r="BB860" s="125"/>
      <c r="BC860" s="125"/>
      <c r="BD860" s="125"/>
      <c r="BE860" s="125"/>
      <c r="BF860" s="125"/>
      <c r="BG860" s="125"/>
      <c r="BH860" s="125"/>
    </row>
    <row r="861" spans="1:60" outlineLevel="3" x14ac:dyDescent="0.2">
      <c r="A861" s="132"/>
      <c r="B861" s="133"/>
      <c r="C861" s="170" t="s">
        <v>868</v>
      </c>
      <c r="D861" s="168"/>
      <c r="E861" s="169">
        <v>400</v>
      </c>
      <c r="F861" s="135"/>
      <c r="G861" s="135"/>
      <c r="H861" s="135"/>
      <c r="I861" s="135"/>
      <c r="J861" s="135"/>
      <c r="K861" s="135"/>
      <c r="L861" s="135"/>
      <c r="M861" s="135"/>
      <c r="N861" s="134"/>
      <c r="O861" s="134"/>
      <c r="P861" s="134"/>
      <c r="Q861" s="134"/>
      <c r="R861" s="135"/>
      <c r="S861" s="135"/>
      <c r="T861" s="135"/>
      <c r="U861" s="135"/>
      <c r="V861" s="135"/>
      <c r="W861" s="135"/>
      <c r="X861" s="135"/>
      <c r="Y861" s="135"/>
      <c r="Z861" s="125"/>
      <c r="AA861" s="125"/>
      <c r="AB861" s="125"/>
      <c r="AC861" s="125"/>
      <c r="AD861" s="125"/>
      <c r="AE861" s="125"/>
      <c r="AF861" s="125"/>
      <c r="AG861" s="125" t="s">
        <v>1619</v>
      </c>
      <c r="AH861" s="125">
        <v>0</v>
      </c>
      <c r="AI861" s="125"/>
      <c r="AJ861" s="125"/>
      <c r="AK861" s="125"/>
      <c r="AL861" s="125"/>
      <c r="AM861" s="125"/>
      <c r="AN861" s="125"/>
      <c r="AO861" s="125"/>
      <c r="AP861" s="125"/>
      <c r="AQ861" s="125"/>
      <c r="AR861" s="125"/>
      <c r="AS861" s="125"/>
      <c r="AT861" s="125"/>
      <c r="AU861" s="125"/>
      <c r="AV861" s="125"/>
      <c r="AW861" s="125"/>
      <c r="AX861" s="125"/>
      <c r="AY861" s="125"/>
      <c r="AZ861" s="125"/>
      <c r="BA861" s="125"/>
      <c r="BB861" s="125"/>
      <c r="BC861" s="125"/>
      <c r="BD861" s="125"/>
      <c r="BE861" s="125"/>
      <c r="BF861" s="125"/>
      <c r="BG861" s="125"/>
      <c r="BH861" s="125"/>
    </row>
    <row r="862" spans="1:60" ht="22.5" outlineLevel="1" x14ac:dyDescent="0.2">
      <c r="A862" s="147">
        <v>206</v>
      </c>
      <c r="B862" s="148" t="s">
        <v>869</v>
      </c>
      <c r="C862" s="163" t="s">
        <v>870</v>
      </c>
      <c r="D862" s="149" t="s">
        <v>1672</v>
      </c>
      <c r="E862" s="150">
        <v>2</v>
      </c>
      <c r="F862" s="151"/>
      <c r="G862" s="152">
        <f>ROUND(E862*F862,2)</f>
        <v>0</v>
      </c>
      <c r="H862" s="151">
        <v>0</v>
      </c>
      <c r="I862" s="152">
        <f>ROUND(E862*H862,2)</f>
        <v>0</v>
      </c>
      <c r="J862" s="151">
        <v>51340</v>
      </c>
      <c r="K862" s="152">
        <f>ROUND(E862*J862,2)</f>
        <v>102680</v>
      </c>
      <c r="L862" s="152">
        <v>21</v>
      </c>
      <c r="M862" s="152">
        <f>G862*(1+L862/100)</f>
        <v>0</v>
      </c>
      <c r="N862" s="150">
        <v>0</v>
      </c>
      <c r="O862" s="150">
        <f>ROUND(E862*N862,2)</f>
        <v>0</v>
      </c>
      <c r="P862" s="150">
        <v>0</v>
      </c>
      <c r="Q862" s="150">
        <f>ROUND(E862*P862,2)</f>
        <v>0</v>
      </c>
      <c r="R862" s="152"/>
      <c r="S862" s="152" t="s">
        <v>1456</v>
      </c>
      <c r="T862" s="153" t="s">
        <v>1457</v>
      </c>
      <c r="U862" s="135">
        <v>0</v>
      </c>
      <c r="V862" s="135">
        <f>ROUND(E862*U862,2)</f>
        <v>0</v>
      </c>
      <c r="W862" s="135"/>
      <c r="X862" s="135" t="s">
        <v>1458</v>
      </c>
      <c r="Y862" s="135" t="s">
        <v>1459</v>
      </c>
      <c r="Z862" s="125"/>
      <c r="AA862" s="125"/>
      <c r="AB862" s="125"/>
      <c r="AC862" s="125"/>
      <c r="AD862" s="125"/>
      <c r="AE862" s="125"/>
      <c r="AF862" s="125"/>
      <c r="AG862" s="125" t="s">
        <v>1460</v>
      </c>
      <c r="AH862" s="125"/>
      <c r="AI862" s="125"/>
      <c r="AJ862" s="125"/>
      <c r="AK862" s="125"/>
      <c r="AL862" s="125"/>
      <c r="AM862" s="125"/>
      <c r="AN862" s="125"/>
      <c r="AO862" s="125"/>
      <c r="AP862" s="125"/>
      <c r="AQ862" s="125"/>
      <c r="AR862" s="125"/>
      <c r="AS862" s="125"/>
      <c r="AT862" s="125"/>
      <c r="AU862" s="125"/>
      <c r="AV862" s="125"/>
      <c r="AW862" s="125"/>
      <c r="AX862" s="125"/>
      <c r="AY862" s="125"/>
      <c r="AZ862" s="125"/>
      <c r="BA862" s="125"/>
      <c r="BB862" s="125"/>
      <c r="BC862" s="125"/>
      <c r="BD862" s="125"/>
      <c r="BE862" s="125"/>
      <c r="BF862" s="125"/>
      <c r="BG862" s="125"/>
      <c r="BH862" s="125"/>
    </row>
    <row r="863" spans="1:60" outlineLevel="2" x14ac:dyDescent="0.2">
      <c r="A863" s="132"/>
      <c r="B863" s="133"/>
      <c r="C863" s="269" t="s">
        <v>871</v>
      </c>
      <c r="D863" s="270"/>
      <c r="E863" s="270"/>
      <c r="F863" s="270"/>
      <c r="G863" s="270"/>
      <c r="H863" s="135"/>
      <c r="I863" s="135"/>
      <c r="J863" s="135"/>
      <c r="K863" s="135"/>
      <c r="L863" s="135"/>
      <c r="M863" s="135"/>
      <c r="N863" s="134"/>
      <c r="O863" s="134"/>
      <c r="P863" s="134"/>
      <c r="Q863" s="134"/>
      <c r="R863" s="135"/>
      <c r="S863" s="135"/>
      <c r="T863" s="135"/>
      <c r="U863" s="135"/>
      <c r="V863" s="135"/>
      <c r="W863" s="135"/>
      <c r="X863" s="135"/>
      <c r="Y863" s="135"/>
      <c r="Z863" s="125"/>
      <c r="AA863" s="125"/>
      <c r="AB863" s="125"/>
      <c r="AC863" s="125"/>
      <c r="AD863" s="125"/>
      <c r="AE863" s="125"/>
      <c r="AF863" s="125"/>
      <c r="AG863" s="125" t="s">
        <v>1462</v>
      </c>
      <c r="AH863" s="125"/>
      <c r="AI863" s="125"/>
      <c r="AJ863" s="125"/>
      <c r="AK863" s="125"/>
      <c r="AL863" s="125"/>
      <c r="AM863" s="125"/>
      <c r="AN863" s="125"/>
      <c r="AO863" s="125"/>
      <c r="AP863" s="125"/>
      <c r="AQ863" s="125"/>
      <c r="AR863" s="125"/>
      <c r="AS863" s="125"/>
      <c r="AT863" s="125"/>
      <c r="AU863" s="125"/>
      <c r="AV863" s="125"/>
      <c r="AW863" s="125"/>
      <c r="AX863" s="125"/>
      <c r="AY863" s="125"/>
      <c r="AZ863" s="125"/>
      <c r="BA863" s="125"/>
      <c r="BB863" s="125"/>
      <c r="BC863" s="125"/>
      <c r="BD863" s="125"/>
      <c r="BE863" s="125"/>
      <c r="BF863" s="125"/>
      <c r="BG863" s="125"/>
      <c r="BH863" s="125"/>
    </row>
    <row r="864" spans="1:60" outlineLevel="3" x14ac:dyDescent="0.2">
      <c r="A864" s="132"/>
      <c r="B864" s="133"/>
      <c r="C864" s="271" t="s">
        <v>872</v>
      </c>
      <c r="D864" s="272"/>
      <c r="E864" s="272"/>
      <c r="F864" s="272"/>
      <c r="G864" s="272"/>
      <c r="H864" s="135"/>
      <c r="I864" s="135"/>
      <c r="J864" s="135"/>
      <c r="K864" s="135"/>
      <c r="L864" s="135"/>
      <c r="M864" s="135"/>
      <c r="N864" s="134"/>
      <c r="O864" s="134"/>
      <c r="P864" s="134"/>
      <c r="Q864" s="134"/>
      <c r="R864" s="135"/>
      <c r="S864" s="135"/>
      <c r="T864" s="135"/>
      <c r="U864" s="135"/>
      <c r="V864" s="135"/>
      <c r="W864" s="135"/>
      <c r="X864" s="135"/>
      <c r="Y864" s="135"/>
      <c r="Z864" s="125"/>
      <c r="AA864" s="125"/>
      <c r="AB864" s="125"/>
      <c r="AC864" s="125"/>
      <c r="AD864" s="125"/>
      <c r="AE864" s="125"/>
      <c r="AF864" s="125"/>
      <c r="AG864" s="125" t="s">
        <v>1462</v>
      </c>
      <c r="AH864" s="125"/>
      <c r="AI864" s="125"/>
      <c r="AJ864" s="125"/>
      <c r="AK864" s="125"/>
      <c r="AL864" s="125"/>
      <c r="AM864" s="125"/>
      <c r="AN864" s="125"/>
      <c r="AO864" s="125"/>
      <c r="AP864" s="125"/>
      <c r="AQ864" s="125"/>
      <c r="AR864" s="125"/>
      <c r="AS864" s="125"/>
      <c r="AT864" s="125"/>
      <c r="AU864" s="125"/>
      <c r="AV864" s="125"/>
      <c r="AW864" s="125"/>
      <c r="AX864" s="125"/>
      <c r="AY864" s="125"/>
      <c r="AZ864" s="125"/>
      <c r="BA864" s="125"/>
      <c r="BB864" s="125"/>
      <c r="BC864" s="125"/>
      <c r="BD864" s="125"/>
      <c r="BE864" s="125"/>
      <c r="BF864" s="125"/>
      <c r="BG864" s="125"/>
      <c r="BH864" s="125"/>
    </row>
    <row r="865" spans="1:60" ht="22.5" outlineLevel="2" x14ac:dyDescent="0.2">
      <c r="A865" s="132"/>
      <c r="B865" s="133"/>
      <c r="C865" s="170" t="s">
        <v>873</v>
      </c>
      <c r="D865" s="168"/>
      <c r="E865" s="169">
        <v>2</v>
      </c>
      <c r="F865" s="135"/>
      <c r="G865" s="135"/>
      <c r="H865" s="135"/>
      <c r="I865" s="135"/>
      <c r="J865" s="135"/>
      <c r="K865" s="135"/>
      <c r="L865" s="135"/>
      <c r="M865" s="135"/>
      <c r="N865" s="134"/>
      <c r="O865" s="134"/>
      <c r="P865" s="134"/>
      <c r="Q865" s="134"/>
      <c r="R865" s="135"/>
      <c r="S865" s="135"/>
      <c r="T865" s="135"/>
      <c r="U865" s="135"/>
      <c r="V865" s="135"/>
      <c r="W865" s="135"/>
      <c r="X865" s="135"/>
      <c r="Y865" s="135"/>
      <c r="Z865" s="125"/>
      <c r="AA865" s="125"/>
      <c r="AB865" s="125"/>
      <c r="AC865" s="125"/>
      <c r="AD865" s="125"/>
      <c r="AE865" s="125"/>
      <c r="AF865" s="125"/>
      <c r="AG865" s="125" t="s">
        <v>1619</v>
      </c>
      <c r="AH865" s="125">
        <v>0</v>
      </c>
      <c r="AI865" s="125"/>
      <c r="AJ865" s="125"/>
      <c r="AK865" s="125"/>
      <c r="AL865" s="125"/>
      <c r="AM865" s="125"/>
      <c r="AN865" s="125"/>
      <c r="AO865" s="125"/>
      <c r="AP865" s="125"/>
      <c r="AQ865" s="125"/>
      <c r="AR865" s="125"/>
      <c r="AS865" s="125"/>
      <c r="AT865" s="125"/>
      <c r="AU865" s="125"/>
      <c r="AV865" s="125"/>
      <c r="AW865" s="125"/>
      <c r="AX865" s="125"/>
      <c r="AY865" s="125"/>
      <c r="AZ865" s="125"/>
      <c r="BA865" s="125"/>
      <c r="BB865" s="125"/>
      <c r="BC865" s="125"/>
      <c r="BD865" s="125"/>
      <c r="BE865" s="125"/>
      <c r="BF865" s="125"/>
      <c r="BG865" s="125"/>
      <c r="BH865" s="125"/>
    </row>
    <row r="866" spans="1:60" ht="22.5" outlineLevel="1" x14ac:dyDescent="0.2">
      <c r="A866" s="147">
        <v>207</v>
      </c>
      <c r="B866" s="148" t="s">
        <v>874</v>
      </c>
      <c r="C866" s="163" t="s">
        <v>875</v>
      </c>
      <c r="D866" s="149" t="s">
        <v>1672</v>
      </c>
      <c r="E866" s="150">
        <v>1</v>
      </c>
      <c r="F866" s="151"/>
      <c r="G866" s="152">
        <f>ROUND(E866*F866,2)</f>
        <v>0</v>
      </c>
      <c r="H866" s="151">
        <v>0</v>
      </c>
      <c r="I866" s="152">
        <f>ROUND(E866*H866,2)</f>
        <v>0</v>
      </c>
      <c r="J866" s="151">
        <v>11560</v>
      </c>
      <c r="K866" s="152">
        <f>ROUND(E866*J866,2)</f>
        <v>11560</v>
      </c>
      <c r="L866" s="152">
        <v>21</v>
      </c>
      <c r="M866" s="152">
        <f>G866*(1+L866/100)</f>
        <v>0</v>
      </c>
      <c r="N866" s="150">
        <v>0</v>
      </c>
      <c r="O866" s="150">
        <f>ROUND(E866*N866,2)</f>
        <v>0</v>
      </c>
      <c r="P866" s="150">
        <v>0</v>
      </c>
      <c r="Q866" s="150">
        <f>ROUND(E866*P866,2)</f>
        <v>0</v>
      </c>
      <c r="R866" s="152"/>
      <c r="S866" s="152" t="s">
        <v>1456</v>
      </c>
      <c r="T866" s="153" t="s">
        <v>1457</v>
      </c>
      <c r="U866" s="135">
        <v>0</v>
      </c>
      <c r="V866" s="135">
        <f>ROUND(E866*U866,2)</f>
        <v>0</v>
      </c>
      <c r="W866" s="135"/>
      <c r="X866" s="135" t="s">
        <v>1458</v>
      </c>
      <c r="Y866" s="135" t="s">
        <v>1459</v>
      </c>
      <c r="Z866" s="125"/>
      <c r="AA866" s="125"/>
      <c r="AB866" s="125"/>
      <c r="AC866" s="125"/>
      <c r="AD866" s="125"/>
      <c r="AE866" s="125"/>
      <c r="AF866" s="125"/>
      <c r="AG866" s="125" t="s">
        <v>1460</v>
      </c>
      <c r="AH866" s="125"/>
      <c r="AI866" s="125"/>
      <c r="AJ866" s="125"/>
      <c r="AK866" s="125"/>
      <c r="AL866" s="125"/>
      <c r="AM866" s="125"/>
      <c r="AN866" s="125"/>
      <c r="AO866" s="125"/>
      <c r="AP866" s="125"/>
      <c r="AQ866" s="125"/>
      <c r="AR866" s="125"/>
      <c r="AS866" s="125"/>
      <c r="AT866" s="125"/>
      <c r="AU866" s="125"/>
      <c r="AV866" s="125"/>
      <c r="AW866" s="125"/>
      <c r="AX866" s="125"/>
      <c r="AY866" s="125"/>
      <c r="AZ866" s="125"/>
      <c r="BA866" s="125"/>
      <c r="BB866" s="125"/>
      <c r="BC866" s="125"/>
      <c r="BD866" s="125"/>
      <c r="BE866" s="125"/>
      <c r="BF866" s="125"/>
      <c r="BG866" s="125"/>
      <c r="BH866" s="125"/>
    </row>
    <row r="867" spans="1:60" outlineLevel="2" x14ac:dyDescent="0.2">
      <c r="A867" s="132"/>
      <c r="B867" s="133"/>
      <c r="C867" s="269" t="s">
        <v>876</v>
      </c>
      <c r="D867" s="270"/>
      <c r="E867" s="270"/>
      <c r="F867" s="270"/>
      <c r="G867" s="270"/>
      <c r="H867" s="135"/>
      <c r="I867" s="135"/>
      <c r="J867" s="135"/>
      <c r="K867" s="135"/>
      <c r="L867" s="135"/>
      <c r="M867" s="135"/>
      <c r="N867" s="134"/>
      <c r="O867" s="134"/>
      <c r="P867" s="134"/>
      <c r="Q867" s="134"/>
      <c r="R867" s="135"/>
      <c r="S867" s="135"/>
      <c r="T867" s="135"/>
      <c r="U867" s="135"/>
      <c r="V867" s="135"/>
      <c r="W867" s="135"/>
      <c r="X867" s="135"/>
      <c r="Y867" s="135"/>
      <c r="Z867" s="125"/>
      <c r="AA867" s="125"/>
      <c r="AB867" s="125"/>
      <c r="AC867" s="125"/>
      <c r="AD867" s="125"/>
      <c r="AE867" s="125"/>
      <c r="AF867" s="125"/>
      <c r="AG867" s="125" t="s">
        <v>1462</v>
      </c>
      <c r="AH867" s="125"/>
      <c r="AI867" s="125"/>
      <c r="AJ867" s="125"/>
      <c r="AK867" s="125"/>
      <c r="AL867" s="125"/>
      <c r="AM867" s="125"/>
      <c r="AN867" s="125"/>
      <c r="AO867" s="125"/>
      <c r="AP867" s="125"/>
      <c r="AQ867" s="125"/>
      <c r="AR867" s="125"/>
      <c r="AS867" s="125"/>
      <c r="AT867" s="125"/>
      <c r="AU867" s="125"/>
      <c r="AV867" s="125"/>
      <c r="AW867" s="125"/>
      <c r="AX867" s="125"/>
      <c r="AY867" s="125"/>
      <c r="AZ867" s="125"/>
      <c r="BA867" s="125"/>
      <c r="BB867" s="125"/>
      <c r="BC867" s="125"/>
      <c r="BD867" s="125"/>
      <c r="BE867" s="125"/>
      <c r="BF867" s="125"/>
      <c r="BG867" s="125"/>
      <c r="BH867" s="125"/>
    </row>
    <row r="868" spans="1:60" outlineLevel="3" x14ac:dyDescent="0.2">
      <c r="A868" s="132"/>
      <c r="B868" s="133"/>
      <c r="C868" s="271" t="s">
        <v>872</v>
      </c>
      <c r="D868" s="272"/>
      <c r="E868" s="272"/>
      <c r="F868" s="272"/>
      <c r="G868" s="272"/>
      <c r="H868" s="135"/>
      <c r="I868" s="135"/>
      <c r="J868" s="135"/>
      <c r="K868" s="135"/>
      <c r="L868" s="135"/>
      <c r="M868" s="135"/>
      <c r="N868" s="134"/>
      <c r="O868" s="134"/>
      <c r="P868" s="134"/>
      <c r="Q868" s="134"/>
      <c r="R868" s="135"/>
      <c r="S868" s="135"/>
      <c r="T868" s="135"/>
      <c r="U868" s="135"/>
      <c r="V868" s="135"/>
      <c r="W868" s="135"/>
      <c r="X868" s="135"/>
      <c r="Y868" s="135"/>
      <c r="Z868" s="125"/>
      <c r="AA868" s="125"/>
      <c r="AB868" s="125"/>
      <c r="AC868" s="125"/>
      <c r="AD868" s="125"/>
      <c r="AE868" s="125"/>
      <c r="AF868" s="125"/>
      <c r="AG868" s="125" t="s">
        <v>1462</v>
      </c>
      <c r="AH868" s="125"/>
      <c r="AI868" s="125"/>
      <c r="AJ868" s="125"/>
      <c r="AK868" s="125"/>
      <c r="AL868" s="125"/>
      <c r="AM868" s="125"/>
      <c r="AN868" s="125"/>
      <c r="AO868" s="125"/>
      <c r="AP868" s="125"/>
      <c r="AQ868" s="125"/>
      <c r="AR868" s="125"/>
      <c r="AS868" s="125"/>
      <c r="AT868" s="125"/>
      <c r="AU868" s="125"/>
      <c r="AV868" s="125"/>
      <c r="AW868" s="125"/>
      <c r="AX868" s="125"/>
      <c r="AY868" s="125"/>
      <c r="AZ868" s="125"/>
      <c r="BA868" s="125"/>
      <c r="BB868" s="125"/>
      <c r="BC868" s="125"/>
      <c r="BD868" s="125"/>
      <c r="BE868" s="125"/>
      <c r="BF868" s="125"/>
      <c r="BG868" s="125"/>
      <c r="BH868" s="125"/>
    </row>
    <row r="869" spans="1:60" ht="22.5" outlineLevel="2" x14ac:dyDescent="0.2">
      <c r="A869" s="132"/>
      <c r="B869" s="133"/>
      <c r="C869" s="170" t="s">
        <v>877</v>
      </c>
      <c r="D869" s="168"/>
      <c r="E869" s="169">
        <v>1</v>
      </c>
      <c r="F869" s="135"/>
      <c r="G869" s="135"/>
      <c r="H869" s="135"/>
      <c r="I869" s="135"/>
      <c r="J869" s="135"/>
      <c r="K869" s="135"/>
      <c r="L869" s="135"/>
      <c r="M869" s="135"/>
      <c r="N869" s="134"/>
      <c r="O869" s="134"/>
      <c r="P869" s="134"/>
      <c r="Q869" s="134"/>
      <c r="R869" s="135"/>
      <c r="S869" s="135"/>
      <c r="T869" s="135"/>
      <c r="U869" s="135"/>
      <c r="V869" s="135"/>
      <c r="W869" s="135"/>
      <c r="X869" s="135"/>
      <c r="Y869" s="135"/>
      <c r="Z869" s="125"/>
      <c r="AA869" s="125"/>
      <c r="AB869" s="125"/>
      <c r="AC869" s="125"/>
      <c r="AD869" s="125"/>
      <c r="AE869" s="125"/>
      <c r="AF869" s="125"/>
      <c r="AG869" s="125" t="s">
        <v>1619</v>
      </c>
      <c r="AH869" s="125">
        <v>0</v>
      </c>
      <c r="AI869" s="125"/>
      <c r="AJ869" s="125"/>
      <c r="AK869" s="125"/>
      <c r="AL869" s="125"/>
      <c r="AM869" s="125"/>
      <c r="AN869" s="125"/>
      <c r="AO869" s="125"/>
      <c r="AP869" s="125"/>
      <c r="AQ869" s="125"/>
      <c r="AR869" s="125"/>
      <c r="AS869" s="125"/>
      <c r="AT869" s="125"/>
      <c r="AU869" s="125"/>
      <c r="AV869" s="125"/>
      <c r="AW869" s="125"/>
      <c r="AX869" s="125"/>
      <c r="AY869" s="125"/>
      <c r="AZ869" s="125"/>
      <c r="BA869" s="125"/>
      <c r="BB869" s="125"/>
      <c r="BC869" s="125"/>
      <c r="BD869" s="125"/>
      <c r="BE869" s="125"/>
      <c r="BF869" s="125"/>
      <c r="BG869" s="125"/>
      <c r="BH869" s="125"/>
    </row>
    <row r="870" spans="1:60" ht="22.5" outlineLevel="1" x14ac:dyDescent="0.2">
      <c r="A870" s="147">
        <v>208</v>
      </c>
      <c r="B870" s="148" t="s">
        <v>878</v>
      </c>
      <c r="C870" s="163" t="s">
        <v>879</v>
      </c>
      <c r="D870" s="149" t="s">
        <v>1672</v>
      </c>
      <c r="E870" s="150">
        <v>1</v>
      </c>
      <c r="F870" s="151"/>
      <c r="G870" s="152">
        <f>ROUND(E870*F870,2)</f>
        <v>0</v>
      </c>
      <c r="H870" s="151">
        <v>0</v>
      </c>
      <c r="I870" s="152">
        <f>ROUND(E870*H870,2)</f>
        <v>0</v>
      </c>
      <c r="J870" s="151">
        <v>16230</v>
      </c>
      <c r="K870" s="152">
        <f>ROUND(E870*J870,2)</f>
        <v>16230</v>
      </c>
      <c r="L870" s="152">
        <v>21</v>
      </c>
      <c r="M870" s="152">
        <f>G870*(1+L870/100)</f>
        <v>0</v>
      </c>
      <c r="N870" s="150">
        <v>0</v>
      </c>
      <c r="O870" s="150">
        <f>ROUND(E870*N870,2)</f>
        <v>0</v>
      </c>
      <c r="P870" s="150">
        <v>0</v>
      </c>
      <c r="Q870" s="150">
        <f>ROUND(E870*P870,2)</f>
        <v>0</v>
      </c>
      <c r="R870" s="152"/>
      <c r="S870" s="152" t="s">
        <v>1456</v>
      </c>
      <c r="T870" s="153" t="s">
        <v>1457</v>
      </c>
      <c r="U870" s="135">
        <v>0</v>
      </c>
      <c r="V870" s="135">
        <f>ROUND(E870*U870,2)</f>
        <v>0</v>
      </c>
      <c r="W870" s="135"/>
      <c r="X870" s="135" t="s">
        <v>1458</v>
      </c>
      <c r="Y870" s="135" t="s">
        <v>1459</v>
      </c>
      <c r="Z870" s="125"/>
      <c r="AA870" s="125"/>
      <c r="AB870" s="125"/>
      <c r="AC870" s="125"/>
      <c r="AD870" s="125"/>
      <c r="AE870" s="125"/>
      <c r="AF870" s="125"/>
      <c r="AG870" s="125" t="s">
        <v>1460</v>
      </c>
      <c r="AH870" s="125"/>
      <c r="AI870" s="125"/>
      <c r="AJ870" s="125"/>
      <c r="AK870" s="125"/>
      <c r="AL870" s="125"/>
      <c r="AM870" s="125"/>
      <c r="AN870" s="125"/>
      <c r="AO870" s="125"/>
      <c r="AP870" s="125"/>
      <c r="AQ870" s="125"/>
      <c r="AR870" s="125"/>
      <c r="AS870" s="125"/>
      <c r="AT870" s="125"/>
      <c r="AU870" s="125"/>
      <c r="AV870" s="125"/>
      <c r="AW870" s="125"/>
      <c r="AX870" s="125"/>
      <c r="AY870" s="125"/>
      <c r="AZ870" s="125"/>
      <c r="BA870" s="125"/>
      <c r="BB870" s="125"/>
      <c r="BC870" s="125"/>
      <c r="BD870" s="125"/>
      <c r="BE870" s="125"/>
      <c r="BF870" s="125"/>
      <c r="BG870" s="125"/>
      <c r="BH870" s="125"/>
    </row>
    <row r="871" spans="1:60" outlineLevel="2" x14ac:dyDescent="0.2">
      <c r="A871" s="132"/>
      <c r="B871" s="133"/>
      <c r="C871" s="269" t="s">
        <v>876</v>
      </c>
      <c r="D871" s="270"/>
      <c r="E871" s="270"/>
      <c r="F871" s="270"/>
      <c r="G871" s="270"/>
      <c r="H871" s="135"/>
      <c r="I871" s="135"/>
      <c r="J871" s="135"/>
      <c r="K871" s="135"/>
      <c r="L871" s="135"/>
      <c r="M871" s="135"/>
      <c r="N871" s="134"/>
      <c r="O871" s="134"/>
      <c r="P871" s="134"/>
      <c r="Q871" s="134"/>
      <c r="R871" s="135"/>
      <c r="S871" s="135"/>
      <c r="T871" s="135"/>
      <c r="U871" s="135"/>
      <c r="V871" s="135"/>
      <c r="W871" s="135"/>
      <c r="X871" s="135"/>
      <c r="Y871" s="135"/>
      <c r="Z871" s="125"/>
      <c r="AA871" s="125"/>
      <c r="AB871" s="125"/>
      <c r="AC871" s="125"/>
      <c r="AD871" s="125"/>
      <c r="AE871" s="125"/>
      <c r="AF871" s="125"/>
      <c r="AG871" s="125" t="s">
        <v>1462</v>
      </c>
      <c r="AH871" s="125"/>
      <c r="AI871" s="125"/>
      <c r="AJ871" s="125"/>
      <c r="AK871" s="125"/>
      <c r="AL871" s="125"/>
      <c r="AM871" s="125"/>
      <c r="AN871" s="125"/>
      <c r="AO871" s="125"/>
      <c r="AP871" s="125"/>
      <c r="AQ871" s="125"/>
      <c r="AR871" s="125"/>
      <c r="AS871" s="125"/>
      <c r="AT871" s="125"/>
      <c r="AU871" s="125"/>
      <c r="AV871" s="125"/>
      <c r="AW871" s="125"/>
      <c r="AX871" s="125"/>
      <c r="AY871" s="125"/>
      <c r="AZ871" s="125"/>
      <c r="BA871" s="125"/>
      <c r="BB871" s="125"/>
      <c r="BC871" s="125"/>
      <c r="BD871" s="125"/>
      <c r="BE871" s="125"/>
      <c r="BF871" s="125"/>
      <c r="BG871" s="125"/>
      <c r="BH871" s="125"/>
    </row>
    <row r="872" spans="1:60" outlineLevel="3" x14ac:dyDescent="0.2">
      <c r="A872" s="132"/>
      <c r="B872" s="133"/>
      <c r="C872" s="271" t="s">
        <v>872</v>
      </c>
      <c r="D872" s="272"/>
      <c r="E872" s="272"/>
      <c r="F872" s="272"/>
      <c r="G872" s="272"/>
      <c r="H872" s="135"/>
      <c r="I872" s="135"/>
      <c r="J872" s="135"/>
      <c r="K872" s="135"/>
      <c r="L872" s="135"/>
      <c r="M872" s="135"/>
      <c r="N872" s="134"/>
      <c r="O872" s="134"/>
      <c r="P872" s="134"/>
      <c r="Q872" s="134"/>
      <c r="R872" s="135"/>
      <c r="S872" s="135"/>
      <c r="T872" s="135"/>
      <c r="U872" s="135"/>
      <c r="V872" s="135"/>
      <c r="W872" s="135"/>
      <c r="X872" s="135"/>
      <c r="Y872" s="135"/>
      <c r="Z872" s="125"/>
      <c r="AA872" s="125"/>
      <c r="AB872" s="125"/>
      <c r="AC872" s="125"/>
      <c r="AD872" s="125"/>
      <c r="AE872" s="125"/>
      <c r="AF872" s="125"/>
      <c r="AG872" s="125" t="s">
        <v>1462</v>
      </c>
      <c r="AH872" s="125"/>
      <c r="AI872" s="125"/>
      <c r="AJ872" s="125"/>
      <c r="AK872" s="125"/>
      <c r="AL872" s="125"/>
      <c r="AM872" s="125"/>
      <c r="AN872" s="125"/>
      <c r="AO872" s="125"/>
      <c r="AP872" s="125"/>
      <c r="AQ872" s="125"/>
      <c r="AR872" s="125"/>
      <c r="AS872" s="125"/>
      <c r="AT872" s="125"/>
      <c r="AU872" s="125"/>
      <c r="AV872" s="125"/>
      <c r="AW872" s="125"/>
      <c r="AX872" s="125"/>
      <c r="AY872" s="125"/>
      <c r="AZ872" s="125"/>
      <c r="BA872" s="125"/>
      <c r="BB872" s="125"/>
      <c r="BC872" s="125"/>
      <c r="BD872" s="125"/>
      <c r="BE872" s="125"/>
      <c r="BF872" s="125"/>
      <c r="BG872" s="125"/>
      <c r="BH872" s="125"/>
    </row>
    <row r="873" spans="1:60" ht="22.5" outlineLevel="2" x14ac:dyDescent="0.2">
      <c r="A873" s="132"/>
      <c r="B873" s="133"/>
      <c r="C873" s="170" t="s">
        <v>877</v>
      </c>
      <c r="D873" s="168"/>
      <c r="E873" s="169">
        <v>1</v>
      </c>
      <c r="F873" s="135"/>
      <c r="G873" s="135"/>
      <c r="H873" s="135"/>
      <c r="I873" s="135"/>
      <c r="J873" s="135"/>
      <c r="K873" s="135"/>
      <c r="L873" s="135"/>
      <c r="M873" s="135"/>
      <c r="N873" s="134"/>
      <c r="O873" s="134"/>
      <c r="P873" s="134"/>
      <c r="Q873" s="134"/>
      <c r="R873" s="135"/>
      <c r="S873" s="135"/>
      <c r="T873" s="135"/>
      <c r="U873" s="135"/>
      <c r="V873" s="135"/>
      <c r="W873" s="135"/>
      <c r="X873" s="135"/>
      <c r="Y873" s="135"/>
      <c r="Z873" s="125"/>
      <c r="AA873" s="125"/>
      <c r="AB873" s="125"/>
      <c r="AC873" s="125"/>
      <c r="AD873" s="125"/>
      <c r="AE873" s="125"/>
      <c r="AF873" s="125"/>
      <c r="AG873" s="125" t="s">
        <v>1619</v>
      </c>
      <c r="AH873" s="125">
        <v>0</v>
      </c>
      <c r="AI873" s="125"/>
      <c r="AJ873" s="125"/>
      <c r="AK873" s="125"/>
      <c r="AL873" s="125"/>
      <c r="AM873" s="125"/>
      <c r="AN873" s="125"/>
      <c r="AO873" s="125"/>
      <c r="AP873" s="125"/>
      <c r="AQ873" s="125"/>
      <c r="AR873" s="125"/>
      <c r="AS873" s="125"/>
      <c r="AT873" s="125"/>
      <c r="AU873" s="125"/>
      <c r="AV873" s="125"/>
      <c r="AW873" s="125"/>
      <c r="AX873" s="125"/>
      <c r="AY873" s="125"/>
      <c r="AZ873" s="125"/>
      <c r="BA873" s="125"/>
      <c r="BB873" s="125"/>
      <c r="BC873" s="125"/>
      <c r="BD873" s="125"/>
      <c r="BE873" s="125"/>
      <c r="BF873" s="125"/>
      <c r="BG873" s="125"/>
      <c r="BH873" s="125"/>
    </row>
    <row r="874" spans="1:60" ht="22.5" outlineLevel="1" x14ac:dyDescent="0.2">
      <c r="A874" s="147">
        <v>209</v>
      </c>
      <c r="B874" s="148" t="s">
        <v>880</v>
      </c>
      <c r="C874" s="163" t="s">
        <v>881</v>
      </c>
      <c r="D874" s="149" t="s">
        <v>1672</v>
      </c>
      <c r="E874" s="150">
        <v>1</v>
      </c>
      <c r="F874" s="151"/>
      <c r="G874" s="152">
        <f>ROUND(E874*F874,2)</f>
        <v>0</v>
      </c>
      <c r="H874" s="151">
        <v>0</v>
      </c>
      <c r="I874" s="152">
        <f>ROUND(E874*H874,2)</f>
        <v>0</v>
      </c>
      <c r="J874" s="151">
        <v>20840</v>
      </c>
      <c r="K874" s="152">
        <f>ROUND(E874*J874,2)</f>
        <v>20840</v>
      </c>
      <c r="L874" s="152">
        <v>21</v>
      </c>
      <c r="M874" s="152">
        <f>G874*(1+L874/100)</f>
        <v>0</v>
      </c>
      <c r="N874" s="150">
        <v>0</v>
      </c>
      <c r="O874" s="150">
        <f>ROUND(E874*N874,2)</f>
        <v>0</v>
      </c>
      <c r="P874" s="150">
        <v>0</v>
      </c>
      <c r="Q874" s="150">
        <f>ROUND(E874*P874,2)</f>
        <v>0</v>
      </c>
      <c r="R874" s="152"/>
      <c r="S874" s="152" t="s">
        <v>1456</v>
      </c>
      <c r="T874" s="153" t="s">
        <v>1457</v>
      </c>
      <c r="U874" s="135">
        <v>0</v>
      </c>
      <c r="V874" s="135">
        <f>ROUND(E874*U874,2)</f>
        <v>0</v>
      </c>
      <c r="W874" s="135"/>
      <c r="X874" s="135" t="s">
        <v>1458</v>
      </c>
      <c r="Y874" s="135" t="s">
        <v>1459</v>
      </c>
      <c r="Z874" s="125"/>
      <c r="AA874" s="125"/>
      <c r="AB874" s="125"/>
      <c r="AC874" s="125"/>
      <c r="AD874" s="125"/>
      <c r="AE874" s="125"/>
      <c r="AF874" s="125"/>
      <c r="AG874" s="125" t="s">
        <v>1460</v>
      </c>
      <c r="AH874" s="125"/>
      <c r="AI874" s="125"/>
      <c r="AJ874" s="125"/>
      <c r="AK874" s="125"/>
      <c r="AL874" s="125"/>
      <c r="AM874" s="125"/>
      <c r="AN874" s="125"/>
      <c r="AO874" s="125"/>
      <c r="AP874" s="125"/>
      <c r="AQ874" s="125"/>
      <c r="AR874" s="125"/>
      <c r="AS874" s="125"/>
      <c r="AT874" s="125"/>
      <c r="AU874" s="125"/>
      <c r="AV874" s="125"/>
      <c r="AW874" s="125"/>
      <c r="AX874" s="125"/>
      <c r="AY874" s="125"/>
      <c r="AZ874" s="125"/>
      <c r="BA874" s="125"/>
      <c r="BB874" s="125"/>
      <c r="BC874" s="125"/>
      <c r="BD874" s="125"/>
      <c r="BE874" s="125"/>
      <c r="BF874" s="125"/>
      <c r="BG874" s="125"/>
      <c r="BH874" s="125"/>
    </row>
    <row r="875" spans="1:60" outlineLevel="2" x14ac:dyDescent="0.2">
      <c r="A875" s="132"/>
      <c r="B875" s="133"/>
      <c r="C875" s="269" t="s">
        <v>876</v>
      </c>
      <c r="D875" s="270"/>
      <c r="E875" s="270"/>
      <c r="F875" s="270"/>
      <c r="G875" s="270"/>
      <c r="H875" s="135"/>
      <c r="I875" s="135"/>
      <c r="J875" s="135"/>
      <c r="K875" s="135"/>
      <c r="L875" s="135"/>
      <c r="M875" s="135"/>
      <c r="N875" s="134"/>
      <c r="O875" s="134"/>
      <c r="P875" s="134"/>
      <c r="Q875" s="134"/>
      <c r="R875" s="135"/>
      <c r="S875" s="135"/>
      <c r="T875" s="135"/>
      <c r="U875" s="135"/>
      <c r="V875" s="135"/>
      <c r="W875" s="135"/>
      <c r="X875" s="135"/>
      <c r="Y875" s="135"/>
      <c r="Z875" s="125"/>
      <c r="AA875" s="125"/>
      <c r="AB875" s="125"/>
      <c r="AC875" s="125"/>
      <c r="AD875" s="125"/>
      <c r="AE875" s="125"/>
      <c r="AF875" s="125"/>
      <c r="AG875" s="125" t="s">
        <v>1462</v>
      </c>
      <c r="AH875" s="125"/>
      <c r="AI875" s="125"/>
      <c r="AJ875" s="125"/>
      <c r="AK875" s="125"/>
      <c r="AL875" s="125"/>
      <c r="AM875" s="125"/>
      <c r="AN875" s="125"/>
      <c r="AO875" s="125"/>
      <c r="AP875" s="125"/>
      <c r="AQ875" s="125"/>
      <c r="AR875" s="125"/>
      <c r="AS875" s="125"/>
      <c r="AT875" s="125"/>
      <c r="AU875" s="125"/>
      <c r="AV875" s="125"/>
      <c r="AW875" s="125"/>
      <c r="AX875" s="125"/>
      <c r="AY875" s="125"/>
      <c r="AZ875" s="125"/>
      <c r="BA875" s="125"/>
      <c r="BB875" s="125"/>
      <c r="BC875" s="125"/>
      <c r="BD875" s="125"/>
      <c r="BE875" s="125"/>
      <c r="BF875" s="125"/>
      <c r="BG875" s="125"/>
      <c r="BH875" s="125"/>
    </row>
    <row r="876" spans="1:60" outlineLevel="3" x14ac:dyDescent="0.2">
      <c r="A876" s="132"/>
      <c r="B876" s="133"/>
      <c r="C876" s="271" t="s">
        <v>872</v>
      </c>
      <c r="D876" s="272"/>
      <c r="E876" s="272"/>
      <c r="F876" s="272"/>
      <c r="G876" s="272"/>
      <c r="H876" s="135"/>
      <c r="I876" s="135"/>
      <c r="J876" s="135"/>
      <c r="K876" s="135"/>
      <c r="L876" s="135"/>
      <c r="M876" s="135"/>
      <c r="N876" s="134"/>
      <c r="O876" s="134"/>
      <c r="P876" s="134"/>
      <c r="Q876" s="134"/>
      <c r="R876" s="135"/>
      <c r="S876" s="135"/>
      <c r="T876" s="135"/>
      <c r="U876" s="135"/>
      <c r="V876" s="135"/>
      <c r="W876" s="135"/>
      <c r="X876" s="135"/>
      <c r="Y876" s="135"/>
      <c r="Z876" s="125"/>
      <c r="AA876" s="125"/>
      <c r="AB876" s="125"/>
      <c r="AC876" s="125"/>
      <c r="AD876" s="125"/>
      <c r="AE876" s="125"/>
      <c r="AF876" s="125"/>
      <c r="AG876" s="125" t="s">
        <v>1462</v>
      </c>
      <c r="AH876" s="125"/>
      <c r="AI876" s="125"/>
      <c r="AJ876" s="125"/>
      <c r="AK876" s="125"/>
      <c r="AL876" s="125"/>
      <c r="AM876" s="125"/>
      <c r="AN876" s="125"/>
      <c r="AO876" s="125"/>
      <c r="AP876" s="125"/>
      <c r="AQ876" s="125"/>
      <c r="AR876" s="125"/>
      <c r="AS876" s="125"/>
      <c r="AT876" s="125"/>
      <c r="AU876" s="125"/>
      <c r="AV876" s="125"/>
      <c r="AW876" s="125"/>
      <c r="AX876" s="125"/>
      <c r="AY876" s="125"/>
      <c r="AZ876" s="125"/>
      <c r="BA876" s="125"/>
      <c r="BB876" s="125"/>
      <c r="BC876" s="125"/>
      <c r="BD876" s="125"/>
      <c r="BE876" s="125"/>
      <c r="BF876" s="125"/>
      <c r="BG876" s="125"/>
      <c r="BH876" s="125"/>
    </row>
    <row r="877" spans="1:60" ht="22.5" outlineLevel="2" x14ac:dyDescent="0.2">
      <c r="A877" s="132"/>
      <c r="B877" s="133"/>
      <c r="C877" s="170" t="s">
        <v>877</v>
      </c>
      <c r="D877" s="168"/>
      <c r="E877" s="169">
        <v>1</v>
      </c>
      <c r="F877" s="135"/>
      <c r="G877" s="135"/>
      <c r="H877" s="135"/>
      <c r="I877" s="135"/>
      <c r="J877" s="135"/>
      <c r="K877" s="135"/>
      <c r="L877" s="135"/>
      <c r="M877" s="135"/>
      <c r="N877" s="134"/>
      <c r="O877" s="134"/>
      <c r="P877" s="134"/>
      <c r="Q877" s="134"/>
      <c r="R877" s="135"/>
      <c r="S877" s="135"/>
      <c r="T877" s="135"/>
      <c r="U877" s="135"/>
      <c r="V877" s="135"/>
      <c r="W877" s="135"/>
      <c r="X877" s="135"/>
      <c r="Y877" s="135"/>
      <c r="Z877" s="125"/>
      <c r="AA877" s="125"/>
      <c r="AB877" s="125"/>
      <c r="AC877" s="125"/>
      <c r="AD877" s="125"/>
      <c r="AE877" s="125"/>
      <c r="AF877" s="125"/>
      <c r="AG877" s="125" t="s">
        <v>1619</v>
      </c>
      <c r="AH877" s="125">
        <v>0</v>
      </c>
      <c r="AI877" s="125"/>
      <c r="AJ877" s="125"/>
      <c r="AK877" s="125"/>
      <c r="AL877" s="125"/>
      <c r="AM877" s="125"/>
      <c r="AN877" s="125"/>
      <c r="AO877" s="125"/>
      <c r="AP877" s="125"/>
      <c r="AQ877" s="125"/>
      <c r="AR877" s="125"/>
      <c r="AS877" s="125"/>
      <c r="AT877" s="125"/>
      <c r="AU877" s="125"/>
      <c r="AV877" s="125"/>
      <c r="AW877" s="125"/>
      <c r="AX877" s="125"/>
      <c r="AY877" s="125"/>
      <c r="AZ877" s="125"/>
      <c r="BA877" s="125"/>
      <c r="BB877" s="125"/>
      <c r="BC877" s="125"/>
      <c r="BD877" s="125"/>
      <c r="BE877" s="125"/>
      <c r="BF877" s="125"/>
      <c r="BG877" s="125"/>
      <c r="BH877" s="125"/>
    </row>
    <row r="878" spans="1:60" ht="22.5" outlineLevel="1" x14ac:dyDescent="0.2">
      <c r="A878" s="147">
        <v>210</v>
      </c>
      <c r="B878" s="148" t="s">
        <v>882</v>
      </c>
      <c r="C878" s="163" t="s">
        <v>883</v>
      </c>
      <c r="D878" s="149" t="s">
        <v>1672</v>
      </c>
      <c r="E878" s="150">
        <v>3</v>
      </c>
      <c r="F878" s="151"/>
      <c r="G878" s="152">
        <f>ROUND(E878*F878,2)</f>
        <v>0</v>
      </c>
      <c r="H878" s="151">
        <v>0</v>
      </c>
      <c r="I878" s="152">
        <f>ROUND(E878*H878,2)</f>
        <v>0</v>
      </c>
      <c r="J878" s="151">
        <v>23190</v>
      </c>
      <c r="K878" s="152">
        <f>ROUND(E878*J878,2)</f>
        <v>69570</v>
      </c>
      <c r="L878" s="152">
        <v>21</v>
      </c>
      <c r="M878" s="152">
        <f>G878*(1+L878/100)</f>
        <v>0</v>
      </c>
      <c r="N878" s="150">
        <v>0</v>
      </c>
      <c r="O878" s="150">
        <f>ROUND(E878*N878,2)</f>
        <v>0</v>
      </c>
      <c r="P878" s="150">
        <v>0</v>
      </c>
      <c r="Q878" s="150">
        <f>ROUND(E878*P878,2)</f>
        <v>0</v>
      </c>
      <c r="R878" s="152"/>
      <c r="S878" s="152" t="s">
        <v>1456</v>
      </c>
      <c r="T878" s="153" t="s">
        <v>1457</v>
      </c>
      <c r="U878" s="135">
        <v>0</v>
      </c>
      <c r="V878" s="135">
        <f>ROUND(E878*U878,2)</f>
        <v>0</v>
      </c>
      <c r="W878" s="135"/>
      <c r="X878" s="135" t="s">
        <v>1458</v>
      </c>
      <c r="Y878" s="135" t="s">
        <v>1459</v>
      </c>
      <c r="Z878" s="125"/>
      <c r="AA878" s="125"/>
      <c r="AB878" s="125"/>
      <c r="AC878" s="125"/>
      <c r="AD878" s="125"/>
      <c r="AE878" s="125"/>
      <c r="AF878" s="125"/>
      <c r="AG878" s="125" t="s">
        <v>1460</v>
      </c>
      <c r="AH878" s="125"/>
      <c r="AI878" s="125"/>
      <c r="AJ878" s="125"/>
      <c r="AK878" s="125"/>
      <c r="AL878" s="125"/>
      <c r="AM878" s="125"/>
      <c r="AN878" s="125"/>
      <c r="AO878" s="125"/>
      <c r="AP878" s="125"/>
      <c r="AQ878" s="125"/>
      <c r="AR878" s="125"/>
      <c r="AS878" s="125"/>
      <c r="AT878" s="125"/>
      <c r="AU878" s="125"/>
      <c r="AV878" s="125"/>
      <c r="AW878" s="125"/>
      <c r="AX878" s="125"/>
      <c r="AY878" s="125"/>
      <c r="AZ878" s="125"/>
      <c r="BA878" s="125"/>
      <c r="BB878" s="125"/>
      <c r="BC878" s="125"/>
      <c r="BD878" s="125"/>
      <c r="BE878" s="125"/>
      <c r="BF878" s="125"/>
      <c r="BG878" s="125"/>
      <c r="BH878" s="125"/>
    </row>
    <row r="879" spans="1:60" outlineLevel="2" x14ac:dyDescent="0.2">
      <c r="A879" s="132"/>
      <c r="B879" s="133"/>
      <c r="C879" s="269" t="s">
        <v>876</v>
      </c>
      <c r="D879" s="270"/>
      <c r="E879" s="270"/>
      <c r="F879" s="270"/>
      <c r="G879" s="270"/>
      <c r="H879" s="135"/>
      <c r="I879" s="135"/>
      <c r="J879" s="135"/>
      <c r="K879" s="135"/>
      <c r="L879" s="135"/>
      <c r="M879" s="135"/>
      <c r="N879" s="134"/>
      <c r="O879" s="134"/>
      <c r="P879" s="134"/>
      <c r="Q879" s="134"/>
      <c r="R879" s="135"/>
      <c r="S879" s="135"/>
      <c r="T879" s="135"/>
      <c r="U879" s="135"/>
      <c r="V879" s="135"/>
      <c r="W879" s="135"/>
      <c r="X879" s="135"/>
      <c r="Y879" s="135"/>
      <c r="Z879" s="125"/>
      <c r="AA879" s="125"/>
      <c r="AB879" s="125"/>
      <c r="AC879" s="125"/>
      <c r="AD879" s="125"/>
      <c r="AE879" s="125"/>
      <c r="AF879" s="125"/>
      <c r="AG879" s="125" t="s">
        <v>1462</v>
      </c>
      <c r="AH879" s="125"/>
      <c r="AI879" s="125"/>
      <c r="AJ879" s="125"/>
      <c r="AK879" s="125"/>
      <c r="AL879" s="125"/>
      <c r="AM879" s="125"/>
      <c r="AN879" s="125"/>
      <c r="AO879" s="125"/>
      <c r="AP879" s="125"/>
      <c r="AQ879" s="125"/>
      <c r="AR879" s="125"/>
      <c r="AS879" s="125"/>
      <c r="AT879" s="125"/>
      <c r="AU879" s="125"/>
      <c r="AV879" s="125"/>
      <c r="AW879" s="125"/>
      <c r="AX879" s="125"/>
      <c r="AY879" s="125"/>
      <c r="AZ879" s="125"/>
      <c r="BA879" s="125"/>
      <c r="BB879" s="125"/>
      <c r="BC879" s="125"/>
      <c r="BD879" s="125"/>
      <c r="BE879" s="125"/>
      <c r="BF879" s="125"/>
      <c r="BG879" s="125"/>
      <c r="BH879" s="125"/>
    </row>
    <row r="880" spans="1:60" outlineLevel="3" x14ac:dyDescent="0.2">
      <c r="A880" s="132"/>
      <c r="B880" s="133"/>
      <c r="C880" s="271" t="s">
        <v>872</v>
      </c>
      <c r="D880" s="272"/>
      <c r="E880" s="272"/>
      <c r="F880" s="272"/>
      <c r="G880" s="272"/>
      <c r="H880" s="135"/>
      <c r="I880" s="135"/>
      <c r="J880" s="135"/>
      <c r="K880" s="135"/>
      <c r="L880" s="135"/>
      <c r="M880" s="135"/>
      <c r="N880" s="134"/>
      <c r="O880" s="134"/>
      <c r="P880" s="134"/>
      <c r="Q880" s="134"/>
      <c r="R880" s="135"/>
      <c r="S880" s="135"/>
      <c r="T880" s="135"/>
      <c r="U880" s="135"/>
      <c r="V880" s="135"/>
      <c r="W880" s="135"/>
      <c r="X880" s="135"/>
      <c r="Y880" s="135"/>
      <c r="Z880" s="125"/>
      <c r="AA880" s="125"/>
      <c r="AB880" s="125"/>
      <c r="AC880" s="125"/>
      <c r="AD880" s="125"/>
      <c r="AE880" s="125"/>
      <c r="AF880" s="125"/>
      <c r="AG880" s="125" t="s">
        <v>1462</v>
      </c>
      <c r="AH880" s="125"/>
      <c r="AI880" s="125"/>
      <c r="AJ880" s="125"/>
      <c r="AK880" s="125"/>
      <c r="AL880" s="125"/>
      <c r="AM880" s="125"/>
      <c r="AN880" s="125"/>
      <c r="AO880" s="125"/>
      <c r="AP880" s="125"/>
      <c r="AQ880" s="125"/>
      <c r="AR880" s="125"/>
      <c r="AS880" s="125"/>
      <c r="AT880" s="125"/>
      <c r="AU880" s="125"/>
      <c r="AV880" s="125"/>
      <c r="AW880" s="125"/>
      <c r="AX880" s="125"/>
      <c r="AY880" s="125"/>
      <c r="AZ880" s="125"/>
      <c r="BA880" s="125"/>
      <c r="BB880" s="125"/>
      <c r="BC880" s="125"/>
      <c r="BD880" s="125"/>
      <c r="BE880" s="125"/>
      <c r="BF880" s="125"/>
      <c r="BG880" s="125"/>
      <c r="BH880" s="125"/>
    </row>
    <row r="881" spans="1:60" ht="22.5" outlineLevel="2" x14ac:dyDescent="0.2">
      <c r="A881" s="132"/>
      <c r="B881" s="133"/>
      <c r="C881" s="170" t="s">
        <v>884</v>
      </c>
      <c r="D881" s="168"/>
      <c r="E881" s="169">
        <v>3</v>
      </c>
      <c r="F881" s="135"/>
      <c r="G881" s="135"/>
      <c r="H881" s="135"/>
      <c r="I881" s="135"/>
      <c r="J881" s="135"/>
      <c r="K881" s="135"/>
      <c r="L881" s="135"/>
      <c r="M881" s="135"/>
      <c r="N881" s="134"/>
      <c r="O881" s="134"/>
      <c r="P881" s="134"/>
      <c r="Q881" s="134"/>
      <c r="R881" s="135"/>
      <c r="S881" s="135"/>
      <c r="T881" s="135"/>
      <c r="U881" s="135"/>
      <c r="V881" s="135"/>
      <c r="W881" s="135"/>
      <c r="X881" s="135"/>
      <c r="Y881" s="135"/>
      <c r="Z881" s="125"/>
      <c r="AA881" s="125"/>
      <c r="AB881" s="125"/>
      <c r="AC881" s="125"/>
      <c r="AD881" s="125"/>
      <c r="AE881" s="125"/>
      <c r="AF881" s="125"/>
      <c r="AG881" s="125" t="s">
        <v>1619</v>
      </c>
      <c r="AH881" s="125">
        <v>0</v>
      </c>
      <c r="AI881" s="125"/>
      <c r="AJ881" s="125"/>
      <c r="AK881" s="125"/>
      <c r="AL881" s="125"/>
      <c r="AM881" s="125"/>
      <c r="AN881" s="125"/>
      <c r="AO881" s="125"/>
      <c r="AP881" s="125"/>
      <c r="AQ881" s="125"/>
      <c r="AR881" s="125"/>
      <c r="AS881" s="125"/>
      <c r="AT881" s="125"/>
      <c r="AU881" s="125"/>
      <c r="AV881" s="125"/>
      <c r="AW881" s="125"/>
      <c r="AX881" s="125"/>
      <c r="AY881" s="125"/>
      <c r="AZ881" s="125"/>
      <c r="BA881" s="125"/>
      <c r="BB881" s="125"/>
      <c r="BC881" s="125"/>
      <c r="BD881" s="125"/>
      <c r="BE881" s="125"/>
      <c r="BF881" s="125"/>
      <c r="BG881" s="125"/>
      <c r="BH881" s="125"/>
    </row>
    <row r="882" spans="1:60" ht="22.5" outlineLevel="1" x14ac:dyDescent="0.2">
      <c r="A882" s="147">
        <v>211</v>
      </c>
      <c r="B882" s="148" t="s">
        <v>885</v>
      </c>
      <c r="C882" s="163" t="s">
        <v>886</v>
      </c>
      <c r="D882" s="149" t="s">
        <v>1672</v>
      </c>
      <c r="E882" s="150">
        <v>3</v>
      </c>
      <c r="F882" s="151"/>
      <c r="G882" s="152">
        <f>ROUND(E882*F882,2)</f>
        <v>0</v>
      </c>
      <c r="H882" s="151">
        <v>0</v>
      </c>
      <c r="I882" s="152">
        <f>ROUND(E882*H882,2)</f>
        <v>0</v>
      </c>
      <c r="J882" s="151">
        <v>14670</v>
      </c>
      <c r="K882" s="152">
        <f>ROUND(E882*J882,2)</f>
        <v>44010</v>
      </c>
      <c r="L882" s="152">
        <v>21</v>
      </c>
      <c r="M882" s="152">
        <f>G882*(1+L882/100)</f>
        <v>0</v>
      </c>
      <c r="N882" s="150">
        <v>0</v>
      </c>
      <c r="O882" s="150">
        <f>ROUND(E882*N882,2)</f>
        <v>0</v>
      </c>
      <c r="P882" s="150">
        <v>0</v>
      </c>
      <c r="Q882" s="150">
        <f>ROUND(E882*P882,2)</f>
        <v>0</v>
      </c>
      <c r="R882" s="152"/>
      <c r="S882" s="152" t="s">
        <v>1456</v>
      </c>
      <c r="T882" s="153" t="s">
        <v>1457</v>
      </c>
      <c r="U882" s="135">
        <v>0</v>
      </c>
      <c r="V882" s="135">
        <f>ROUND(E882*U882,2)</f>
        <v>0</v>
      </c>
      <c r="W882" s="135"/>
      <c r="X882" s="135" t="s">
        <v>1458</v>
      </c>
      <c r="Y882" s="135" t="s">
        <v>1459</v>
      </c>
      <c r="Z882" s="125"/>
      <c r="AA882" s="125"/>
      <c r="AB882" s="125"/>
      <c r="AC882" s="125"/>
      <c r="AD882" s="125"/>
      <c r="AE882" s="125"/>
      <c r="AF882" s="125"/>
      <c r="AG882" s="125" t="s">
        <v>1460</v>
      </c>
      <c r="AH882" s="125"/>
      <c r="AI882" s="125"/>
      <c r="AJ882" s="125"/>
      <c r="AK882" s="125"/>
      <c r="AL882" s="125"/>
      <c r="AM882" s="125"/>
      <c r="AN882" s="125"/>
      <c r="AO882" s="125"/>
      <c r="AP882" s="125"/>
      <c r="AQ882" s="125"/>
      <c r="AR882" s="125"/>
      <c r="AS882" s="125"/>
      <c r="AT882" s="125"/>
      <c r="AU882" s="125"/>
      <c r="AV882" s="125"/>
      <c r="AW882" s="125"/>
      <c r="AX882" s="125"/>
      <c r="AY882" s="125"/>
      <c r="AZ882" s="125"/>
      <c r="BA882" s="125"/>
      <c r="BB882" s="125"/>
      <c r="BC882" s="125"/>
      <c r="BD882" s="125"/>
      <c r="BE882" s="125"/>
      <c r="BF882" s="125"/>
      <c r="BG882" s="125"/>
      <c r="BH882" s="125"/>
    </row>
    <row r="883" spans="1:60" outlineLevel="2" x14ac:dyDescent="0.2">
      <c r="A883" s="132"/>
      <c r="B883" s="133"/>
      <c r="C883" s="269" t="s">
        <v>876</v>
      </c>
      <c r="D883" s="270"/>
      <c r="E883" s="270"/>
      <c r="F883" s="270"/>
      <c r="G883" s="270"/>
      <c r="H883" s="135"/>
      <c r="I883" s="135"/>
      <c r="J883" s="135"/>
      <c r="K883" s="135"/>
      <c r="L883" s="135"/>
      <c r="M883" s="135"/>
      <c r="N883" s="134"/>
      <c r="O883" s="134"/>
      <c r="P883" s="134"/>
      <c r="Q883" s="134"/>
      <c r="R883" s="135"/>
      <c r="S883" s="135"/>
      <c r="T883" s="135"/>
      <c r="U883" s="135"/>
      <c r="V883" s="135"/>
      <c r="W883" s="135"/>
      <c r="X883" s="135"/>
      <c r="Y883" s="135"/>
      <c r="Z883" s="125"/>
      <c r="AA883" s="125"/>
      <c r="AB883" s="125"/>
      <c r="AC883" s="125"/>
      <c r="AD883" s="125"/>
      <c r="AE883" s="125"/>
      <c r="AF883" s="125"/>
      <c r="AG883" s="125" t="s">
        <v>1462</v>
      </c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5"/>
      <c r="BE883" s="125"/>
      <c r="BF883" s="125"/>
      <c r="BG883" s="125"/>
      <c r="BH883" s="125"/>
    </row>
    <row r="884" spans="1:60" outlineLevel="3" x14ac:dyDescent="0.2">
      <c r="A884" s="132"/>
      <c r="B884" s="133"/>
      <c r="C884" s="271" t="s">
        <v>872</v>
      </c>
      <c r="D884" s="272"/>
      <c r="E884" s="272"/>
      <c r="F884" s="272"/>
      <c r="G884" s="272"/>
      <c r="H884" s="135"/>
      <c r="I884" s="135"/>
      <c r="J884" s="135"/>
      <c r="K884" s="135"/>
      <c r="L884" s="135"/>
      <c r="M884" s="135"/>
      <c r="N884" s="134"/>
      <c r="O884" s="134"/>
      <c r="P884" s="134"/>
      <c r="Q884" s="134"/>
      <c r="R884" s="135"/>
      <c r="S884" s="135"/>
      <c r="T884" s="135"/>
      <c r="U884" s="135"/>
      <c r="V884" s="135"/>
      <c r="W884" s="135"/>
      <c r="X884" s="135"/>
      <c r="Y884" s="135"/>
      <c r="Z884" s="125"/>
      <c r="AA884" s="125"/>
      <c r="AB884" s="125"/>
      <c r="AC884" s="125"/>
      <c r="AD884" s="125"/>
      <c r="AE884" s="125"/>
      <c r="AF884" s="125"/>
      <c r="AG884" s="125" t="s">
        <v>1462</v>
      </c>
      <c r="AH884" s="125"/>
      <c r="AI884" s="125"/>
      <c r="AJ884" s="125"/>
      <c r="AK884" s="125"/>
      <c r="AL884" s="125"/>
      <c r="AM884" s="125"/>
      <c r="AN884" s="125"/>
      <c r="AO884" s="125"/>
      <c r="AP884" s="125"/>
      <c r="AQ884" s="125"/>
      <c r="AR884" s="125"/>
      <c r="AS884" s="125"/>
      <c r="AT884" s="125"/>
      <c r="AU884" s="125"/>
      <c r="AV884" s="125"/>
      <c r="AW884" s="125"/>
      <c r="AX884" s="125"/>
      <c r="AY884" s="125"/>
      <c r="AZ884" s="125"/>
      <c r="BA884" s="125"/>
      <c r="BB884" s="125"/>
      <c r="BC884" s="125"/>
      <c r="BD884" s="125"/>
      <c r="BE884" s="125"/>
      <c r="BF884" s="125"/>
      <c r="BG884" s="125"/>
      <c r="BH884" s="125"/>
    </row>
    <row r="885" spans="1:60" ht="22.5" outlineLevel="2" x14ac:dyDescent="0.2">
      <c r="A885" s="132"/>
      <c r="B885" s="133"/>
      <c r="C885" s="170" t="s">
        <v>884</v>
      </c>
      <c r="D885" s="168"/>
      <c r="E885" s="169">
        <v>3</v>
      </c>
      <c r="F885" s="135"/>
      <c r="G885" s="135"/>
      <c r="H885" s="135"/>
      <c r="I885" s="135"/>
      <c r="J885" s="135"/>
      <c r="K885" s="135"/>
      <c r="L885" s="135"/>
      <c r="M885" s="135"/>
      <c r="N885" s="134"/>
      <c r="O885" s="134"/>
      <c r="P885" s="134"/>
      <c r="Q885" s="134"/>
      <c r="R885" s="135"/>
      <c r="S885" s="135"/>
      <c r="T885" s="135"/>
      <c r="U885" s="135"/>
      <c r="V885" s="135"/>
      <c r="W885" s="135"/>
      <c r="X885" s="135"/>
      <c r="Y885" s="135"/>
      <c r="Z885" s="125"/>
      <c r="AA885" s="125"/>
      <c r="AB885" s="125"/>
      <c r="AC885" s="125"/>
      <c r="AD885" s="125"/>
      <c r="AE885" s="125"/>
      <c r="AF885" s="125"/>
      <c r="AG885" s="125" t="s">
        <v>1619</v>
      </c>
      <c r="AH885" s="125">
        <v>0</v>
      </c>
      <c r="AI885" s="125"/>
      <c r="AJ885" s="125"/>
      <c r="AK885" s="125"/>
      <c r="AL885" s="125"/>
      <c r="AM885" s="125"/>
      <c r="AN885" s="125"/>
      <c r="AO885" s="125"/>
      <c r="AP885" s="125"/>
      <c r="AQ885" s="125"/>
      <c r="AR885" s="125"/>
      <c r="AS885" s="125"/>
      <c r="AT885" s="125"/>
      <c r="AU885" s="125"/>
      <c r="AV885" s="125"/>
      <c r="AW885" s="125"/>
      <c r="AX885" s="125"/>
      <c r="AY885" s="125"/>
      <c r="AZ885" s="125"/>
      <c r="BA885" s="125"/>
      <c r="BB885" s="125"/>
      <c r="BC885" s="125"/>
      <c r="BD885" s="125"/>
      <c r="BE885" s="125"/>
      <c r="BF885" s="125"/>
      <c r="BG885" s="125"/>
      <c r="BH885" s="125"/>
    </row>
    <row r="886" spans="1:60" ht="22.5" outlineLevel="1" x14ac:dyDescent="0.2">
      <c r="A886" s="147">
        <v>212</v>
      </c>
      <c r="B886" s="148" t="s">
        <v>887</v>
      </c>
      <c r="C886" s="163" t="s">
        <v>888</v>
      </c>
      <c r="D886" s="149" t="s">
        <v>1672</v>
      </c>
      <c r="E886" s="150">
        <v>1</v>
      </c>
      <c r="F886" s="151"/>
      <c r="G886" s="152">
        <f>ROUND(E886*F886,2)</f>
        <v>0</v>
      </c>
      <c r="H886" s="151">
        <v>0</v>
      </c>
      <c r="I886" s="152">
        <f>ROUND(E886*H886,2)</f>
        <v>0</v>
      </c>
      <c r="J886" s="151">
        <v>13410</v>
      </c>
      <c r="K886" s="152">
        <f>ROUND(E886*J886,2)</f>
        <v>13410</v>
      </c>
      <c r="L886" s="152">
        <v>21</v>
      </c>
      <c r="M886" s="152">
        <f>G886*(1+L886/100)</f>
        <v>0</v>
      </c>
      <c r="N886" s="150">
        <v>0</v>
      </c>
      <c r="O886" s="150">
        <f>ROUND(E886*N886,2)</f>
        <v>0</v>
      </c>
      <c r="P886" s="150">
        <v>0</v>
      </c>
      <c r="Q886" s="150">
        <f>ROUND(E886*P886,2)</f>
        <v>0</v>
      </c>
      <c r="R886" s="152"/>
      <c r="S886" s="152" t="s">
        <v>1456</v>
      </c>
      <c r="T886" s="153" t="s">
        <v>1457</v>
      </c>
      <c r="U886" s="135">
        <v>0</v>
      </c>
      <c r="V886" s="135">
        <f>ROUND(E886*U886,2)</f>
        <v>0</v>
      </c>
      <c r="W886" s="135"/>
      <c r="X886" s="135" t="s">
        <v>1458</v>
      </c>
      <c r="Y886" s="135" t="s">
        <v>1459</v>
      </c>
      <c r="Z886" s="125"/>
      <c r="AA886" s="125"/>
      <c r="AB886" s="125"/>
      <c r="AC886" s="125"/>
      <c r="AD886" s="125"/>
      <c r="AE886" s="125"/>
      <c r="AF886" s="125"/>
      <c r="AG886" s="125" t="s">
        <v>1460</v>
      </c>
      <c r="AH886" s="125"/>
      <c r="AI886" s="125"/>
      <c r="AJ886" s="125"/>
      <c r="AK886" s="125"/>
      <c r="AL886" s="125"/>
      <c r="AM886" s="125"/>
      <c r="AN886" s="125"/>
      <c r="AO886" s="125"/>
      <c r="AP886" s="125"/>
      <c r="AQ886" s="125"/>
      <c r="AR886" s="125"/>
      <c r="AS886" s="125"/>
      <c r="AT886" s="125"/>
      <c r="AU886" s="125"/>
      <c r="AV886" s="125"/>
      <c r="AW886" s="125"/>
      <c r="AX886" s="125"/>
      <c r="AY886" s="125"/>
      <c r="AZ886" s="125"/>
      <c r="BA886" s="125"/>
      <c r="BB886" s="125"/>
      <c r="BC886" s="125"/>
      <c r="BD886" s="125"/>
      <c r="BE886" s="125"/>
      <c r="BF886" s="125"/>
      <c r="BG886" s="125"/>
      <c r="BH886" s="125"/>
    </row>
    <row r="887" spans="1:60" outlineLevel="2" x14ac:dyDescent="0.2">
      <c r="A887" s="132"/>
      <c r="B887" s="133"/>
      <c r="C887" s="269" t="s">
        <v>876</v>
      </c>
      <c r="D887" s="270"/>
      <c r="E887" s="270"/>
      <c r="F887" s="270"/>
      <c r="G887" s="270"/>
      <c r="H887" s="135"/>
      <c r="I887" s="135"/>
      <c r="J887" s="135"/>
      <c r="K887" s="135"/>
      <c r="L887" s="135"/>
      <c r="M887" s="135"/>
      <c r="N887" s="134"/>
      <c r="O887" s="134"/>
      <c r="P887" s="134"/>
      <c r="Q887" s="134"/>
      <c r="R887" s="135"/>
      <c r="S887" s="135"/>
      <c r="T887" s="135"/>
      <c r="U887" s="135"/>
      <c r="V887" s="135"/>
      <c r="W887" s="135"/>
      <c r="X887" s="135"/>
      <c r="Y887" s="135"/>
      <c r="Z887" s="125"/>
      <c r="AA887" s="125"/>
      <c r="AB887" s="125"/>
      <c r="AC887" s="125"/>
      <c r="AD887" s="125"/>
      <c r="AE887" s="125"/>
      <c r="AF887" s="125"/>
      <c r="AG887" s="125" t="s">
        <v>1462</v>
      </c>
      <c r="AH887" s="125"/>
      <c r="AI887" s="125"/>
      <c r="AJ887" s="125"/>
      <c r="AK887" s="125"/>
      <c r="AL887" s="125"/>
      <c r="AM887" s="125"/>
      <c r="AN887" s="125"/>
      <c r="AO887" s="125"/>
      <c r="AP887" s="125"/>
      <c r="AQ887" s="125"/>
      <c r="AR887" s="125"/>
      <c r="AS887" s="125"/>
      <c r="AT887" s="125"/>
      <c r="AU887" s="125"/>
      <c r="AV887" s="125"/>
      <c r="AW887" s="125"/>
      <c r="AX887" s="125"/>
      <c r="AY887" s="125"/>
      <c r="AZ887" s="125"/>
      <c r="BA887" s="125"/>
      <c r="BB887" s="125"/>
      <c r="BC887" s="125"/>
      <c r="BD887" s="125"/>
      <c r="BE887" s="125"/>
      <c r="BF887" s="125"/>
      <c r="BG887" s="125"/>
      <c r="BH887" s="125"/>
    </row>
    <row r="888" spans="1:60" outlineLevel="3" x14ac:dyDescent="0.2">
      <c r="A888" s="132"/>
      <c r="B888" s="133"/>
      <c r="C888" s="271" t="s">
        <v>872</v>
      </c>
      <c r="D888" s="272"/>
      <c r="E888" s="272"/>
      <c r="F888" s="272"/>
      <c r="G888" s="272"/>
      <c r="H888" s="135"/>
      <c r="I888" s="135"/>
      <c r="J888" s="135"/>
      <c r="K888" s="135"/>
      <c r="L888" s="135"/>
      <c r="M888" s="135"/>
      <c r="N888" s="134"/>
      <c r="O888" s="134"/>
      <c r="P888" s="134"/>
      <c r="Q888" s="134"/>
      <c r="R888" s="135"/>
      <c r="S888" s="135"/>
      <c r="T888" s="135"/>
      <c r="U888" s="135"/>
      <c r="V888" s="135"/>
      <c r="W888" s="135"/>
      <c r="X888" s="135"/>
      <c r="Y888" s="135"/>
      <c r="Z888" s="125"/>
      <c r="AA888" s="125"/>
      <c r="AB888" s="125"/>
      <c r="AC888" s="125"/>
      <c r="AD888" s="125"/>
      <c r="AE888" s="125"/>
      <c r="AF888" s="125"/>
      <c r="AG888" s="125" t="s">
        <v>1462</v>
      </c>
      <c r="AH888" s="125"/>
      <c r="AI888" s="125"/>
      <c r="AJ888" s="125"/>
      <c r="AK888" s="125"/>
      <c r="AL888" s="125"/>
      <c r="AM888" s="125"/>
      <c r="AN888" s="125"/>
      <c r="AO888" s="125"/>
      <c r="AP888" s="125"/>
      <c r="AQ888" s="125"/>
      <c r="AR888" s="125"/>
      <c r="AS888" s="125"/>
      <c r="AT888" s="125"/>
      <c r="AU888" s="125"/>
      <c r="AV888" s="125"/>
      <c r="AW888" s="125"/>
      <c r="AX888" s="125"/>
      <c r="AY888" s="125"/>
      <c r="AZ888" s="125"/>
      <c r="BA888" s="125"/>
      <c r="BB888" s="125"/>
      <c r="BC888" s="125"/>
      <c r="BD888" s="125"/>
      <c r="BE888" s="125"/>
      <c r="BF888" s="125"/>
      <c r="BG888" s="125"/>
      <c r="BH888" s="125"/>
    </row>
    <row r="889" spans="1:60" ht="22.5" outlineLevel="2" x14ac:dyDescent="0.2">
      <c r="A889" s="132"/>
      <c r="B889" s="133"/>
      <c r="C889" s="170" t="s">
        <v>877</v>
      </c>
      <c r="D889" s="168"/>
      <c r="E889" s="169">
        <v>1</v>
      </c>
      <c r="F889" s="135"/>
      <c r="G889" s="135"/>
      <c r="H889" s="135"/>
      <c r="I889" s="135"/>
      <c r="J889" s="135"/>
      <c r="K889" s="135"/>
      <c r="L889" s="135"/>
      <c r="M889" s="135"/>
      <c r="N889" s="134"/>
      <c r="O889" s="134"/>
      <c r="P889" s="134"/>
      <c r="Q889" s="134"/>
      <c r="R889" s="135"/>
      <c r="S889" s="135"/>
      <c r="T889" s="135"/>
      <c r="U889" s="135"/>
      <c r="V889" s="135"/>
      <c r="W889" s="135"/>
      <c r="X889" s="135"/>
      <c r="Y889" s="135"/>
      <c r="Z889" s="125"/>
      <c r="AA889" s="125"/>
      <c r="AB889" s="125"/>
      <c r="AC889" s="125"/>
      <c r="AD889" s="125"/>
      <c r="AE889" s="125"/>
      <c r="AF889" s="125"/>
      <c r="AG889" s="125" t="s">
        <v>1619</v>
      </c>
      <c r="AH889" s="125">
        <v>0</v>
      </c>
      <c r="AI889" s="125"/>
      <c r="AJ889" s="125"/>
      <c r="AK889" s="125"/>
      <c r="AL889" s="125"/>
      <c r="AM889" s="125"/>
      <c r="AN889" s="125"/>
      <c r="AO889" s="125"/>
      <c r="AP889" s="125"/>
      <c r="AQ889" s="125"/>
      <c r="AR889" s="125"/>
      <c r="AS889" s="125"/>
      <c r="AT889" s="125"/>
      <c r="AU889" s="125"/>
      <c r="AV889" s="125"/>
      <c r="AW889" s="125"/>
      <c r="AX889" s="125"/>
      <c r="AY889" s="125"/>
      <c r="AZ889" s="125"/>
      <c r="BA889" s="125"/>
      <c r="BB889" s="125"/>
      <c r="BC889" s="125"/>
      <c r="BD889" s="125"/>
      <c r="BE889" s="125"/>
      <c r="BF889" s="125"/>
      <c r="BG889" s="125"/>
      <c r="BH889" s="125"/>
    </row>
    <row r="890" spans="1:60" ht="22.5" outlineLevel="1" x14ac:dyDescent="0.2">
      <c r="A890" s="147">
        <v>213</v>
      </c>
      <c r="B890" s="148" t="s">
        <v>889</v>
      </c>
      <c r="C890" s="163" t="s">
        <v>890</v>
      </c>
      <c r="D890" s="149" t="s">
        <v>1672</v>
      </c>
      <c r="E890" s="150">
        <v>1</v>
      </c>
      <c r="F890" s="151"/>
      <c r="G890" s="152">
        <f>ROUND(E890*F890,2)</f>
        <v>0</v>
      </c>
      <c r="H890" s="151">
        <v>0</v>
      </c>
      <c r="I890" s="152">
        <f>ROUND(E890*H890,2)</f>
        <v>0</v>
      </c>
      <c r="J890" s="151">
        <v>65720</v>
      </c>
      <c r="K890" s="152">
        <f>ROUND(E890*J890,2)</f>
        <v>65720</v>
      </c>
      <c r="L890" s="152">
        <v>21</v>
      </c>
      <c r="M890" s="152">
        <f>G890*(1+L890/100)</f>
        <v>0</v>
      </c>
      <c r="N890" s="150">
        <v>0</v>
      </c>
      <c r="O890" s="150">
        <f>ROUND(E890*N890,2)</f>
        <v>0</v>
      </c>
      <c r="P890" s="150">
        <v>0</v>
      </c>
      <c r="Q890" s="150">
        <f>ROUND(E890*P890,2)</f>
        <v>0</v>
      </c>
      <c r="R890" s="152"/>
      <c r="S890" s="152" t="s">
        <v>1456</v>
      </c>
      <c r="T890" s="153" t="s">
        <v>1457</v>
      </c>
      <c r="U890" s="135">
        <v>0</v>
      </c>
      <c r="V890" s="135">
        <f>ROUND(E890*U890,2)</f>
        <v>0</v>
      </c>
      <c r="W890" s="135"/>
      <c r="X890" s="135" t="s">
        <v>1458</v>
      </c>
      <c r="Y890" s="135" t="s">
        <v>1459</v>
      </c>
      <c r="Z890" s="125"/>
      <c r="AA890" s="125"/>
      <c r="AB890" s="125"/>
      <c r="AC890" s="125"/>
      <c r="AD890" s="125"/>
      <c r="AE890" s="125"/>
      <c r="AF890" s="125"/>
      <c r="AG890" s="125" t="s">
        <v>1460</v>
      </c>
      <c r="AH890" s="125"/>
      <c r="AI890" s="125"/>
      <c r="AJ890" s="125"/>
      <c r="AK890" s="125"/>
      <c r="AL890" s="125"/>
      <c r="AM890" s="125"/>
      <c r="AN890" s="125"/>
      <c r="AO890" s="125"/>
      <c r="AP890" s="125"/>
      <c r="AQ890" s="125"/>
      <c r="AR890" s="125"/>
      <c r="AS890" s="125"/>
      <c r="AT890" s="125"/>
      <c r="AU890" s="125"/>
      <c r="AV890" s="125"/>
      <c r="AW890" s="125"/>
      <c r="AX890" s="125"/>
      <c r="AY890" s="125"/>
      <c r="AZ890" s="125"/>
      <c r="BA890" s="125"/>
      <c r="BB890" s="125"/>
      <c r="BC890" s="125"/>
      <c r="BD890" s="125"/>
      <c r="BE890" s="125"/>
      <c r="BF890" s="125"/>
      <c r="BG890" s="125"/>
      <c r="BH890" s="125"/>
    </row>
    <row r="891" spans="1:60" ht="22.5" outlineLevel="2" x14ac:dyDescent="0.2">
      <c r="A891" s="132"/>
      <c r="B891" s="133"/>
      <c r="C891" s="170" t="s">
        <v>877</v>
      </c>
      <c r="D891" s="168"/>
      <c r="E891" s="169">
        <v>1</v>
      </c>
      <c r="F891" s="135"/>
      <c r="G891" s="135"/>
      <c r="H891" s="135"/>
      <c r="I891" s="135"/>
      <c r="J891" s="135"/>
      <c r="K891" s="135"/>
      <c r="L891" s="135"/>
      <c r="M891" s="135"/>
      <c r="N891" s="134"/>
      <c r="O891" s="134"/>
      <c r="P891" s="134"/>
      <c r="Q891" s="134"/>
      <c r="R891" s="135"/>
      <c r="S891" s="135"/>
      <c r="T891" s="135"/>
      <c r="U891" s="135"/>
      <c r="V891" s="135"/>
      <c r="W891" s="135"/>
      <c r="X891" s="135"/>
      <c r="Y891" s="135"/>
      <c r="Z891" s="125"/>
      <c r="AA891" s="125"/>
      <c r="AB891" s="125"/>
      <c r="AC891" s="125"/>
      <c r="AD891" s="125"/>
      <c r="AE891" s="125"/>
      <c r="AF891" s="125"/>
      <c r="AG891" s="125" t="s">
        <v>1619</v>
      </c>
      <c r="AH891" s="125">
        <v>0</v>
      </c>
      <c r="AI891" s="125"/>
      <c r="AJ891" s="125"/>
      <c r="AK891" s="125"/>
      <c r="AL891" s="125"/>
      <c r="AM891" s="125"/>
      <c r="AN891" s="125"/>
      <c r="AO891" s="125"/>
      <c r="AP891" s="125"/>
      <c r="AQ891" s="125"/>
      <c r="AR891" s="125"/>
      <c r="AS891" s="125"/>
      <c r="AT891" s="125"/>
      <c r="AU891" s="125"/>
      <c r="AV891" s="125"/>
      <c r="AW891" s="125"/>
      <c r="AX891" s="125"/>
      <c r="AY891" s="125"/>
      <c r="AZ891" s="125"/>
      <c r="BA891" s="125"/>
      <c r="BB891" s="125"/>
      <c r="BC891" s="125"/>
      <c r="BD891" s="125"/>
      <c r="BE891" s="125"/>
      <c r="BF891" s="125"/>
      <c r="BG891" s="125"/>
      <c r="BH891" s="125"/>
    </row>
    <row r="892" spans="1:60" ht="22.5" outlineLevel="1" x14ac:dyDescent="0.2">
      <c r="A892" s="147">
        <v>214</v>
      </c>
      <c r="B892" s="148" t="s">
        <v>891</v>
      </c>
      <c r="C892" s="163" t="s">
        <v>892</v>
      </c>
      <c r="D892" s="149" t="s">
        <v>1672</v>
      </c>
      <c r="E892" s="150">
        <v>1</v>
      </c>
      <c r="F892" s="151"/>
      <c r="G892" s="152">
        <f>ROUND(E892*F892,2)</f>
        <v>0</v>
      </c>
      <c r="H892" s="151">
        <v>0</v>
      </c>
      <c r="I892" s="152">
        <f>ROUND(E892*H892,2)</f>
        <v>0</v>
      </c>
      <c r="J892" s="151">
        <v>57340</v>
      </c>
      <c r="K892" s="152">
        <f>ROUND(E892*J892,2)</f>
        <v>57340</v>
      </c>
      <c r="L892" s="152">
        <v>21</v>
      </c>
      <c r="M892" s="152">
        <f>G892*(1+L892/100)</f>
        <v>0</v>
      </c>
      <c r="N892" s="150">
        <v>0</v>
      </c>
      <c r="O892" s="150">
        <f>ROUND(E892*N892,2)</f>
        <v>0</v>
      </c>
      <c r="P892" s="150">
        <v>0</v>
      </c>
      <c r="Q892" s="150">
        <f>ROUND(E892*P892,2)</f>
        <v>0</v>
      </c>
      <c r="R892" s="152"/>
      <c r="S892" s="152" t="s">
        <v>1456</v>
      </c>
      <c r="T892" s="153" t="s">
        <v>1457</v>
      </c>
      <c r="U892" s="135">
        <v>0</v>
      </c>
      <c r="V892" s="135">
        <f>ROUND(E892*U892,2)</f>
        <v>0</v>
      </c>
      <c r="W892" s="135"/>
      <c r="X892" s="135" t="s">
        <v>1458</v>
      </c>
      <c r="Y892" s="135" t="s">
        <v>1459</v>
      </c>
      <c r="Z892" s="125"/>
      <c r="AA892" s="125"/>
      <c r="AB892" s="125"/>
      <c r="AC892" s="125"/>
      <c r="AD892" s="125"/>
      <c r="AE892" s="125"/>
      <c r="AF892" s="125"/>
      <c r="AG892" s="125" t="s">
        <v>1460</v>
      </c>
      <c r="AH892" s="125"/>
      <c r="AI892" s="125"/>
      <c r="AJ892" s="125"/>
      <c r="AK892" s="125"/>
      <c r="AL892" s="125"/>
      <c r="AM892" s="125"/>
      <c r="AN892" s="125"/>
      <c r="AO892" s="125"/>
      <c r="AP892" s="125"/>
      <c r="AQ892" s="125"/>
      <c r="AR892" s="125"/>
      <c r="AS892" s="125"/>
      <c r="AT892" s="125"/>
      <c r="AU892" s="125"/>
      <c r="AV892" s="125"/>
      <c r="AW892" s="125"/>
      <c r="AX892" s="125"/>
      <c r="AY892" s="125"/>
      <c r="AZ892" s="125"/>
      <c r="BA892" s="125"/>
      <c r="BB892" s="125"/>
      <c r="BC892" s="125"/>
      <c r="BD892" s="125"/>
      <c r="BE892" s="125"/>
      <c r="BF892" s="125"/>
      <c r="BG892" s="125"/>
      <c r="BH892" s="125"/>
    </row>
    <row r="893" spans="1:60" ht="22.5" outlineLevel="2" x14ac:dyDescent="0.2">
      <c r="A893" s="132"/>
      <c r="B893" s="133"/>
      <c r="C893" s="170" t="s">
        <v>877</v>
      </c>
      <c r="D893" s="168"/>
      <c r="E893" s="169">
        <v>1</v>
      </c>
      <c r="F893" s="135"/>
      <c r="G893" s="135"/>
      <c r="H893" s="135"/>
      <c r="I893" s="135"/>
      <c r="J893" s="135"/>
      <c r="K893" s="135"/>
      <c r="L893" s="135"/>
      <c r="M893" s="135"/>
      <c r="N893" s="134"/>
      <c r="O893" s="134"/>
      <c r="P893" s="134"/>
      <c r="Q893" s="134"/>
      <c r="R893" s="135"/>
      <c r="S893" s="135"/>
      <c r="T893" s="135"/>
      <c r="U893" s="135"/>
      <c r="V893" s="135"/>
      <c r="W893" s="135"/>
      <c r="X893" s="135"/>
      <c r="Y893" s="135"/>
      <c r="Z893" s="125"/>
      <c r="AA893" s="125"/>
      <c r="AB893" s="125"/>
      <c r="AC893" s="125"/>
      <c r="AD893" s="125"/>
      <c r="AE893" s="125"/>
      <c r="AF893" s="125"/>
      <c r="AG893" s="125" t="s">
        <v>1619</v>
      </c>
      <c r="AH893" s="125">
        <v>0</v>
      </c>
      <c r="AI893" s="125"/>
      <c r="AJ893" s="125"/>
      <c r="AK893" s="125"/>
      <c r="AL893" s="125"/>
      <c r="AM893" s="125"/>
      <c r="AN893" s="125"/>
      <c r="AO893" s="125"/>
      <c r="AP893" s="125"/>
      <c r="AQ893" s="125"/>
      <c r="AR893" s="125"/>
      <c r="AS893" s="125"/>
      <c r="AT893" s="125"/>
      <c r="AU893" s="125"/>
      <c r="AV893" s="125"/>
      <c r="AW893" s="125"/>
      <c r="AX893" s="125"/>
      <c r="AY893" s="125"/>
      <c r="AZ893" s="125"/>
      <c r="BA893" s="125"/>
      <c r="BB893" s="125"/>
      <c r="BC893" s="125"/>
      <c r="BD893" s="125"/>
      <c r="BE893" s="125"/>
      <c r="BF893" s="125"/>
      <c r="BG893" s="125"/>
      <c r="BH893" s="125"/>
    </row>
    <row r="894" spans="1:60" ht="22.5" outlineLevel="1" x14ac:dyDescent="0.2">
      <c r="A894" s="147">
        <v>215</v>
      </c>
      <c r="B894" s="148" t="s">
        <v>893</v>
      </c>
      <c r="C894" s="163" t="s">
        <v>894</v>
      </c>
      <c r="D894" s="149" t="s">
        <v>1672</v>
      </c>
      <c r="E894" s="150">
        <v>1</v>
      </c>
      <c r="F894" s="151"/>
      <c r="G894" s="152">
        <f>ROUND(E894*F894,2)</f>
        <v>0</v>
      </c>
      <c r="H894" s="151">
        <v>0</v>
      </c>
      <c r="I894" s="152">
        <f>ROUND(E894*H894,2)</f>
        <v>0</v>
      </c>
      <c r="J894" s="151">
        <v>31260</v>
      </c>
      <c r="K894" s="152">
        <f>ROUND(E894*J894,2)</f>
        <v>31260</v>
      </c>
      <c r="L894" s="152">
        <v>21</v>
      </c>
      <c r="M894" s="152">
        <f>G894*(1+L894/100)</f>
        <v>0</v>
      </c>
      <c r="N894" s="150">
        <v>0</v>
      </c>
      <c r="O894" s="150">
        <f>ROUND(E894*N894,2)</f>
        <v>0</v>
      </c>
      <c r="P894" s="150">
        <v>0</v>
      </c>
      <c r="Q894" s="150">
        <f>ROUND(E894*P894,2)</f>
        <v>0</v>
      </c>
      <c r="R894" s="152"/>
      <c r="S894" s="152" t="s">
        <v>1456</v>
      </c>
      <c r="T894" s="153" t="s">
        <v>1457</v>
      </c>
      <c r="U894" s="135">
        <v>0</v>
      </c>
      <c r="V894" s="135">
        <f>ROUND(E894*U894,2)</f>
        <v>0</v>
      </c>
      <c r="W894" s="135"/>
      <c r="X894" s="135" t="s">
        <v>1458</v>
      </c>
      <c r="Y894" s="135" t="s">
        <v>1459</v>
      </c>
      <c r="Z894" s="125"/>
      <c r="AA894" s="125"/>
      <c r="AB894" s="125"/>
      <c r="AC894" s="125"/>
      <c r="AD894" s="125"/>
      <c r="AE894" s="125"/>
      <c r="AF894" s="125"/>
      <c r="AG894" s="125" t="s">
        <v>1460</v>
      </c>
      <c r="AH894" s="125"/>
      <c r="AI894" s="125"/>
      <c r="AJ894" s="125"/>
      <c r="AK894" s="125"/>
      <c r="AL894" s="125"/>
      <c r="AM894" s="125"/>
      <c r="AN894" s="125"/>
      <c r="AO894" s="125"/>
      <c r="AP894" s="125"/>
      <c r="AQ894" s="125"/>
      <c r="AR894" s="125"/>
      <c r="AS894" s="125"/>
      <c r="AT894" s="125"/>
      <c r="AU894" s="125"/>
      <c r="AV894" s="125"/>
      <c r="AW894" s="125"/>
      <c r="AX894" s="125"/>
      <c r="AY894" s="125"/>
      <c r="AZ894" s="125"/>
      <c r="BA894" s="125"/>
      <c r="BB894" s="125"/>
      <c r="BC894" s="125"/>
      <c r="BD894" s="125"/>
      <c r="BE894" s="125"/>
      <c r="BF894" s="125"/>
      <c r="BG894" s="125"/>
      <c r="BH894" s="125"/>
    </row>
    <row r="895" spans="1:60" ht="22.5" outlineLevel="2" x14ac:dyDescent="0.2">
      <c r="A895" s="132"/>
      <c r="B895" s="133"/>
      <c r="C895" s="170" t="s">
        <v>877</v>
      </c>
      <c r="D895" s="168"/>
      <c r="E895" s="169">
        <v>1</v>
      </c>
      <c r="F895" s="135"/>
      <c r="G895" s="135"/>
      <c r="H895" s="135"/>
      <c r="I895" s="135"/>
      <c r="J895" s="135"/>
      <c r="K895" s="135"/>
      <c r="L895" s="135"/>
      <c r="M895" s="135"/>
      <c r="N895" s="134"/>
      <c r="O895" s="134"/>
      <c r="P895" s="134"/>
      <c r="Q895" s="134"/>
      <c r="R895" s="135"/>
      <c r="S895" s="135"/>
      <c r="T895" s="135"/>
      <c r="U895" s="135"/>
      <c r="V895" s="135"/>
      <c r="W895" s="135"/>
      <c r="X895" s="135"/>
      <c r="Y895" s="135"/>
      <c r="Z895" s="125"/>
      <c r="AA895" s="125"/>
      <c r="AB895" s="125"/>
      <c r="AC895" s="125"/>
      <c r="AD895" s="125"/>
      <c r="AE895" s="125"/>
      <c r="AF895" s="125"/>
      <c r="AG895" s="125" t="s">
        <v>1619</v>
      </c>
      <c r="AH895" s="125">
        <v>0</v>
      </c>
      <c r="AI895" s="125"/>
      <c r="AJ895" s="125"/>
      <c r="AK895" s="125"/>
      <c r="AL895" s="125"/>
      <c r="AM895" s="125"/>
      <c r="AN895" s="125"/>
      <c r="AO895" s="125"/>
      <c r="AP895" s="125"/>
      <c r="AQ895" s="125"/>
      <c r="AR895" s="125"/>
      <c r="AS895" s="125"/>
      <c r="AT895" s="125"/>
      <c r="AU895" s="125"/>
      <c r="AV895" s="125"/>
      <c r="AW895" s="125"/>
      <c r="AX895" s="125"/>
      <c r="AY895" s="125"/>
      <c r="AZ895" s="125"/>
      <c r="BA895" s="125"/>
      <c r="BB895" s="125"/>
      <c r="BC895" s="125"/>
      <c r="BD895" s="125"/>
      <c r="BE895" s="125"/>
      <c r="BF895" s="125"/>
      <c r="BG895" s="125"/>
      <c r="BH895" s="125"/>
    </row>
    <row r="896" spans="1:60" ht="22.5" outlineLevel="1" x14ac:dyDescent="0.2">
      <c r="A896" s="147">
        <v>216</v>
      </c>
      <c r="B896" s="148" t="s">
        <v>895</v>
      </c>
      <c r="C896" s="163" t="s">
        <v>896</v>
      </c>
      <c r="D896" s="149" t="s">
        <v>1672</v>
      </c>
      <c r="E896" s="150">
        <v>1</v>
      </c>
      <c r="F896" s="151"/>
      <c r="G896" s="152">
        <f>ROUND(E896*F896,2)</f>
        <v>0</v>
      </c>
      <c r="H896" s="151">
        <v>0</v>
      </c>
      <c r="I896" s="152">
        <f>ROUND(E896*H896,2)</f>
        <v>0</v>
      </c>
      <c r="J896" s="151">
        <v>36580</v>
      </c>
      <c r="K896" s="152">
        <f>ROUND(E896*J896,2)</f>
        <v>36580</v>
      </c>
      <c r="L896" s="152">
        <v>21</v>
      </c>
      <c r="M896" s="152">
        <f>G896*(1+L896/100)</f>
        <v>0</v>
      </c>
      <c r="N896" s="150">
        <v>0</v>
      </c>
      <c r="O896" s="150">
        <f>ROUND(E896*N896,2)</f>
        <v>0</v>
      </c>
      <c r="P896" s="150">
        <v>0</v>
      </c>
      <c r="Q896" s="150">
        <f>ROUND(E896*P896,2)</f>
        <v>0</v>
      </c>
      <c r="R896" s="152"/>
      <c r="S896" s="152" t="s">
        <v>1456</v>
      </c>
      <c r="T896" s="153" t="s">
        <v>1457</v>
      </c>
      <c r="U896" s="135">
        <v>0</v>
      </c>
      <c r="V896" s="135">
        <f>ROUND(E896*U896,2)</f>
        <v>0</v>
      </c>
      <c r="W896" s="135"/>
      <c r="X896" s="135" t="s">
        <v>1458</v>
      </c>
      <c r="Y896" s="135" t="s">
        <v>1459</v>
      </c>
      <c r="Z896" s="125"/>
      <c r="AA896" s="125"/>
      <c r="AB896" s="125"/>
      <c r="AC896" s="125"/>
      <c r="AD896" s="125"/>
      <c r="AE896" s="125"/>
      <c r="AF896" s="125"/>
      <c r="AG896" s="125" t="s">
        <v>1460</v>
      </c>
      <c r="AH896" s="125"/>
      <c r="AI896" s="125"/>
      <c r="AJ896" s="125"/>
      <c r="AK896" s="125"/>
      <c r="AL896" s="125"/>
      <c r="AM896" s="125"/>
      <c r="AN896" s="125"/>
      <c r="AO896" s="125"/>
      <c r="AP896" s="125"/>
      <c r="AQ896" s="125"/>
      <c r="AR896" s="125"/>
      <c r="AS896" s="125"/>
      <c r="AT896" s="125"/>
      <c r="AU896" s="125"/>
      <c r="AV896" s="125"/>
      <c r="AW896" s="125"/>
      <c r="AX896" s="125"/>
      <c r="AY896" s="125"/>
      <c r="AZ896" s="125"/>
      <c r="BA896" s="125"/>
      <c r="BB896" s="125"/>
      <c r="BC896" s="125"/>
      <c r="BD896" s="125"/>
      <c r="BE896" s="125"/>
      <c r="BF896" s="125"/>
      <c r="BG896" s="125"/>
      <c r="BH896" s="125"/>
    </row>
    <row r="897" spans="1:60" ht="22.5" outlineLevel="2" x14ac:dyDescent="0.2">
      <c r="A897" s="132"/>
      <c r="B897" s="133"/>
      <c r="C897" s="170" t="s">
        <v>877</v>
      </c>
      <c r="D897" s="168"/>
      <c r="E897" s="169">
        <v>1</v>
      </c>
      <c r="F897" s="135"/>
      <c r="G897" s="135"/>
      <c r="H897" s="135"/>
      <c r="I897" s="135"/>
      <c r="J897" s="135"/>
      <c r="K897" s="135"/>
      <c r="L897" s="135"/>
      <c r="M897" s="135"/>
      <c r="N897" s="134"/>
      <c r="O897" s="134"/>
      <c r="P897" s="134"/>
      <c r="Q897" s="134"/>
      <c r="R897" s="135"/>
      <c r="S897" s="135"/>
      <c r="T897" s="135"/>
      <c r="U897" s="135"/>
      <c r="V897" s="135"/>
      <c r="W897" s="135"/>
      <c r="X897" s="135"/>
      <c r="Y897" s="135"/>
      <c r="Z897" s="125"/>
      <c r="AA897" s="125"/>
      <c r="AB897" s="125"/>
      <c r="AC897" s="125"/>
      <c r="AD897" s="125"/>
      <c r="AE897" s="125"/>
      <c r="AF897" s="125"/>
      <c r="AG897" s="125" t="s">
        <v>1619</v>
      </c>
      <c r="AH897" s="125">
        <v>0</v>
      </c>
      <c r="AI897" s="125"/>
      <c r="AJ897" s="125"/>
      <c r="AK897" s="125"/>
      <c r="AL897" s="125"/>
      <c r="AM897" s="125"/>
      <c r="AN897" s="125"/>
      <c r="AO897" s="125"/>
      <c r="AP897" s="125"/>
      <c r="AQ897" s="125"/>
      <c r="AR897" s="125"/>
      <c r="AS897" s="125"/>
      <c r="AT897" s="125"/>
      <c r="AU897" s="125"/>
      <c r="AV897" s="125"/>
      <c r="AW897" s="125"/>
      <c r="AX897" s="125"/>
      <c r="AY897" s="125"/>
      <c r="AZ897" s="125"/>
      <c r="BA897" s="125"/>
      <c r="BB897" s="125"/>
      <c r="BC897" s="125"/>
      <c r="BD897" s="125"/>
      <c r="BE897" s="125"/>
      <c r="BF897" s="125"/>
      <c r="BG897" s="125"/>
      <c r="BH897" s="125"/>
    </row>
    <row r="898" spans="1:60" ht="22.5" outlineLevel="1" x14ac:dyDescent="0.2">
      <c r="A898" s="147">
        <v>217</v>
      </c>
      <c r="B898" s="148" t="s">
        <v>897</v>
      </c>
      <c r="C898" s="163" t="s">
        <v>898</v>
      </c>
      <c r="D898" s="149" t="s">
        <v>1672</v>
      </c>
      <c r="E898" s="150">
        <v>1</v>
      </c>
      <c r="F898" s="151"/>
      <c r="G898" s="152">
        <f>ROUND(E898*F898,2)</f>
        <v>0</v>
      </c>
      <c r="H898" s="151">
        <v>0</v>
      </c>
      <c r="I898" s="152">
        <f>ROUND(E898*H898,2)</f>
        <v>0</v>
      </c>
      <c r="J898" s="151">
        <v>9520</v>
      </c>
      <c r="K898" s="152">
        <f>ROUND(E898*J898,2)</f>
        <v>9520</v>
      </c>
      <c r="L898" s="152">
        <v>21</v>
      </c>
      <c r="M898" s="152">
        <f>G898*(1+L898/100)</f>
        <v>0</v>
      </c>
      <c r="N898" s="150">
        <v>0</v>
      </c>
      <c r="O898" s="150">
        <f>ROUND(E898*N898,2)</f>
        <v>0</v>
      </c>
      <c r="P898" s="150">
        <v>0</v>
      </c>
      <c r="Q898" s="150">
        <f>ROUND(E898*P898,2)</f>
        <v>0</v>
      </c>
      <c r="R898" s="152"/>
      <c r="S898" s="152" t="s">
        <v>1456</v>
      </c>
      <c r="T898" s="153" t="s">
        <v>1457</v>
      </c>
      <c r="U898" s="135">
        <v>0</v>
      </c>
      <c r="V898" s="135">
        <f>ROUND(E898*U898,2)</f>
        <v>0</v>
      </c>
      <c r="W898" s="135"/>
      <c r="X898" s="135" t="s">
        <v>1458</v>
      </c>
      <c r="Y898" s="135" t="s">
        <v>1459</v>
      </c>
      <c r="Z898" s="125"/>
      <c r="AA898" s="125"/>
      <c r="AB898" s="125"/>
      <c r="AC898" s="125"/>
      <c r="AD898" s="125"/>
      <c r="AE898" s="125"/>
      <c r="AF898" s="125"/>
      <c r="AG898" s="125" t="s">
        <v>1460</v>
      </c>
      <c r="AH898" s="125"/>
      <c r="AI898" s="125"/>
      <c r="AJ898" s="125"/>
      <c r="AK898" s="125"/>
      <c r="AL898" s="125"/>
      <c r="AM898" s="125"/>
      <c r="AN898" s="125"/>
      <c r="AO898" s="125"/>
      <c r="AP898" s="125"/>
      <c r="AQ898" s="125"/>
      <c r="AR898" s="125"/>
      <c r="AS898" s="125"/>
      <c r="AT898" s="125"/>
      <c r="AU898" s="125"/>
      <c r="AV898" s="125"/>
      <c r="AW898" s="125"/>
      <c r="AX898" s="125"/>
      <c r="AY898" s="125"/>
      <c r="AZ898" s="125"/>
      <c r="BA898" s="125"/>
      <c r="BB898" s="125"/>
      <c r="BC898" s="125"/>
      <c r="BD898" s="125"/>
      <c r="BE898" s="125"/>
      <c r="BF898" s="125"/>
      <c r="BG898" s="125"/>
      <c r="BH898" s="125"/>
    </row>
    <row r="899" spans="1:60" ht="22.5" outlineLevel="2" x14ac:dyDescent="0.2">
      <c r="A899" s="132"/>
      <c r="B899" s="133"/>
      <c r="C899" s="170" t="s">
        <v>899</v>
      </c>
      <c r="D899" s="168"/>
      <c r="E899" s="169">
        <v>1</v>
      </c>
      <c r="F899" s="135"/>
      <c r="G899" s="135"/>
      <c r="H899" s="135"/>
      <c r="I899" s="135"/>
      <c r="J899" s="135"/>
      <c r="K899" s="135"/>
      <c r="L899" s="135"/>
      <c r="M899" s="135"/>
      <c r="N899" s="134"/>
      <c r="O899" s="134"/>
      <c r="P899" s="134"/>
      <c r="Q899" s="134"/>
      <c r="R899" s="135"/>
      <c r="S899" s="135"/>
      <c r="T899" s="135"/>
      <c r="U899" s="135"/>
      <c r="V899" s="135"/>
      <c r="W899" s="135"/>
      <c r="X899" s="135"/>
      <c r="Y899" s="135"/>
      <c r="Z899" s="125"/>
      <c r="AA899" s="125"/>
      <c r="AB899" s="125"/>
      <c r="AC899" s="125"/>
      <c r="AD899" s="125"/>
      <c r="AE899" s="125"/>
      <c r="AF899" s="125"/>
      <c r="AG899" s="125" t="s">
        <v>1619</v>
      </c>
      <c r="AH899" s="125">
        <v>0</v>
      </c>
      <c r="AI899" s="125"/>
      <c r="AJ899" s="125"/>
      <c r="AK899" s="125"/>
      <c r="AL899" s="125"/>
      <c r="AM899" s="125"/>
      <c r="AN899" s="125"/>
      <c r="AO899" s="125"/>
      <c r="AP899" s="125"/>
      <c r="AQ899" s="125"/>
      <c r="AR899" s="125"/>
      <c r="AS899" s="125"/>
      <c r="AT899" s="125"/>
      <c r="AU899" s="125"/>
      <c r="AV899" s="125"/>
      <c r="AW899" s="125"/>
      <c r="AX899" s="125"/>
      <c r="AY899" s="125"/>
      <c r="AZ899" s="125"/>
      <c r="BA899" s="125"/>
      <c r="BB899" s="125"/>
      <c r="BC899" s="125"/>
      <c r="BD899" s="125"/>
      <c r="BE899" s="125"/>
      <c r="BF899" s="125"/>
      <c r="BG899" s="125"/>
      <c r="BH899" s="125"/>
    </row>
    <row r="900" spans="1:60" ht="22.5" outlineLevel="1" x14ac:dyDescent="0.2">
      <c r="A900" s="147">
        <v>218</v>
      </c>
      <c r="B900" s="148" t="s">
        <v>900</v>
      </c>
      <c r="C900" s="163" t="s">
        <v>901</v>
      </c>
      <c r="D900" s="149" t="s">
        <v>1672</v>
      </c>
      <c r="E900" s="150">
        <v>1</v>
      </c>
      <c r="F900" s="151"/>
      <c r="G900" s="152">
        <f>ROUND(E900*F900,2)</f>
        <v>0</v>
      </c>
      <c r="H900" s="151">
        <v>0</v>
      </c>
      <c r="I900" s="152">
        <f>ROUND(E900*H900,2)</f>
        <v>0</v>
      </c>
      <c r="J900" s="151">
        <v>9170</v>
      </c>
      <c r="K900" s="152">
        <f>ROUND(E900*J900,2)</f>
        <v>9170</v>
      </c>
      <c r="L900" s="152">
        <v>21</v>
      </c>
      <c r="M900" s="152">
        <f>G900*(1+L900/100)</f>
        <v>0</v>
      </c>
      <c r="N900" s="150">
        <v>0</v>
      </c>
      <c r="O900" s="150">
        <f>ROUND(E900*N900,2)</f>
        <v>0</v>
      </c>
      <c r="P900" s="150">
        <v>0</v>
      </c>
      <c r="Q900" s="150">
        <f>ROUND(E900*P900,2)</f>
        <v>0</v>
      </c>
      <c r="R900" s="152"/>
      <c r="S900" s="152" t="s">
        <v>1456</v>
      </c>
      <c r="T900" s="153" t="s">
        <v>1457</v>
      </c>
      <c r="U900" s="135">
        <v>0</v>
      </c>
      <c r="V900" s="135">
        <f>ROUND(E900*U900,2)</f>
        <v>0</v>
      </c>
      <c r="W900" s="135"/>
      <c r="X900" s="135" t="s">
        <v>1458</v>
      </c>
      <c r="Y900" s="135" t="s">
        <v>1459</v>
      </c>
      <c r="Z900" s="125"/>
      <c r="AA900" s="125"/>
      <c r="AB900" s="125"/>
      <c r="AC900" s="125"/>
      <c r="AD900" s="125"/>
      <c r="AE900" s="125"/>
      <c r="AF900" s="125"/>
      <c r="AG900" s="125" t="s">
        <v>1460</v>
      </c>
      <c r="AH900" s="125"/>
      <c r="AI900" s="125"/>
      <c r="AJ900" s="125"/>
      <c r="AK900" s="125"/>
      <c r="AL900" s="125"/>
      <c r="AM900" s="125"/>
      <c r="AN900" s="125"/>
      <c r="AO900" s="125"/>
      <c r="AP900" s="125"/>
      <c r="AQ900" s="125"/>
      <c r="AR900" s="125"/>
      <c r="AS900" s="125"/>
      <c r="AT900" s="125"/>
      <c r="AU900" s="125"/>
      <c r="AV900" s="125"/>
      <c r="AW900" s="125"/>
      <c r="AX900" s="125"/>
      <c r="AY900" s="125"/>
      <c r="AZ900" s="125"/>
      <c r="BA900" s="125"/>
      <c r="BB900" s="125"/>
      <c r="BC900" s="125"/>
      <c r="BD900" s="125"/>
      <c r="BE900" s="125"/>
      <c r="BF900" s="125"/>
      <c r="BG900" s="125"/>
      <c r="BH900" s="125"/>
    </row>
    <row r="901" spans="1:60" ht="22.5" outlineLevel="2" x14ac:dyDescent="0.2">
      <c r="A901" s="132"/>
      <c r="B901" s="133"/>
      <c r="C901" s="170" t="s">
        <v>899</v>
      </c>
      <c r="D901" s="168"/>
      <c r="E901" s="169">
        <v>1</v>
      </c>
      <c r="F901" s="135"/>
      <c r="G901" s="135"/>
      <c r="H901" s="135"/>
      <c r="I901" s="135"/>
      <c r="J901" s="135"/>
      <c r="K901" s="135"/>
      <c r="L901" s="135"/>
      <c r="M901" s="135"/>
      <c r="N901" s="134"/>
      <c r="O901" s="134"/>
      <c r="P901" s="134"/>
      <c r="Q901" s="134"/>
      <c r="R901" s="135"/>
      <c r="S901" s="135"/>
      <c r="T901" s="135"/>
      <c r="U901" s="135"/>
      <c r="V901" s="135"/>
      <c r="W901" s="135"/>
      <c r="X901" s="135"/>
      <c r="Y901" s="135"/>
      <c r="Z901" s="125"/>
      <c r="AA901" s="125"/>
      <c r="AB901" s="125"/>
      <c r="AC901" s="125"/>
      <c r="AD901" s="125"/>
      <c r="AE901" s="125"/>
      <c r="AF901" s="125"/>
      <c r="AG901" s="125" t="s">
        <v>1619</v>
      </c>
      <c r="AH901" s="125">
        <v>0</v>
      </c>
      <c r="AI901" s="125"/>
      <c r="AJ901" s="125"/>
      <c r="AK901" s="125"/>
      <c r="AL901" s="125"/>
      <c r="AM901" s="125"/>
      <c r="AN901" s="125"/>
      <c r="AO901" s="125"/>
      <c r="AP901" s="125"/>
      <c r="AQ901" s="125"/>
      <c r="AR901" s="125"/>
      <c r="AS901" s="125"/>
      <c r="AT901" s="125"/>
      <c r="AU901" s="125"/>
      <c r="AV901" s="125"/>
      <c r="AW901" s="125"/>
      <c r="AX901" s="125"/>
      <c r="AY901" s="125"/>
      <c r="AZ901" s="125"/>
      <c r="BA901" s="125"/>
      <c r="BB901" s="125"/>
      <c r="BC901" s="125"/>
      <c r="BD901" s="125"/>
      <c r="BE901" s="125"/>
      <c r="BF901" s="125"/>
      <c r="BG901" s="125"/>
      <c r="BH901" s="125"/>
    </row>
    <row r="902" spans="1:60" outlineLevel="1" x14ac:dyDescent="0.2">
      <c r="A902" s="147">
        <v>219</v>
      </c>
      <c r="B902" s="148" t="s">
        <v>902</v>
      </c>
      <c r="C902" s="163" t="s">
        <v>903</v>
      </c>
      <c r="D902" s="149" t="s">
        <v>1682</v>
      </c>
      <c r="E902" s="150">
        <v>5.2999999999999999E-2</v>
      </c>
      <c r="F902" s="151"/>
      <c r="G902" s="152">
        <f>ROUND(E902*F902,2)</f>
        <v>0</v>
      </c>
      <c r="H902" s="151">
        <v>58570</v>
      </c>
      <c r="I902" s="152">
        <f>ROUND(E902*H902,2)</f>
        <v>3104.21</v>
      </c>
      <c r="J902" s="151">
        <v>0</v>
      </c>
      <c r="K902" s="152">
        <f>ROUND(E902*J902,2)</f>
        <v>0</v>
      </c>
      <c r="L902" s="152">
        <v>21</v>
      </c>
      <c r="M902" s="152">
        <f>G902*(1+L902/100)</f>
        <v>0</v>
      </c>
      <c r="N902" s="150">
        <v>1</v>
      </c>
      <c r="O902" s="150">
        <f>ROUND(E902*N902,2)</f>
        <v>0.05</v>
      </c>
      <c r="P902" s="150">
        <v>0</v>
      </c>
      <c r="Q902" s="150">
        <f>ROUND(E902*P902,2)</f>
        <v>0</v>
      </c>
      <c r="R902" s="152" t="s">
        <v>1657</v>
      </c>
      <c r="S902" s="152" t="s">
        <v>1617</v>
      </c>
      <c r="T902" s="153" t="s">
        <v>1617</v>
      </c>
      <c r="U902" s="135">
        <v>0</v>
      </c>
      <c r="V902" s="135">
        <f>ROUND(E902*U902,2)</f>
        <v>0</v>
      </c>
      <c r="W902" s="135"/>
      <c r="X902" s="135" t="s">
        <v>1541</v>
      </c>
      <c r="Y902" s="135" t="s">
        <v>1459</v>
      </c>
      <c r="Z902" s="125"/>
      <c r="AA902" s="125"/>
      <c r="AB902" s="125"/>
      <c r="AC902" s="125"/>
      <c r="AD902" s="125"/>
      <c r="AE902" s="125"/>
      <c r="AF902" s="125"/>
      <c r="AG902" s="125" t="s">
        <v>2131</v>
      </c>
      <c r="AH902" s="125"/>
      <c r="AI902" s="125"/>
      <c r="AJ902" s="125"/>
      <c r="AK902" s="125"/>
      <c r="AL902" s="125"/>
      <c r="AM902" s="125"/>
      <c r="AN902" s="125"/>
      <c r="AO902" s="125"/>
      <c r="AP902" s="125"/>
      <c r="AQ902" s="125"/>
      <c r="AR902" s="125"/>
      <c r="AS902" s="125"/>
      <c r="AT902" s="125"/>
      <c r="AU902" s="125"/>
      <c r="AV902" s="125"/>
      <c r="AW902" s="125"/>
      <c r="AX902" s="125"/>
      <c r="AY902" s="125"/>
      <c r="AZ902" s="125"/>
      <c r="BA902" s="125"/>
      <c r="BB902" s="125"/>
      <c r="BC902" s="125"/>
      <c r="BD902" s="125"/>
      <c r="BE902" s="125"/>
      <c r="BF902" s="125"/>
      <c r="BG902" s="125"/>
      <c r="BH902" s="125"/>
    </row>
    <row r="903" spans="1:60" outlineLevel="2" x14ac:dyDescent="0.2">
      <c r="A903" s="132"/>
      <c r="B903" s="133"/>
      <c r="C903" s="170" t="s">
        <v>858</v>
      </c>
      <c r="D903" s="168"/>
      <c r="E903" s="169"/>
      <c r="F903" s="135"/>
      <c r="G903" s="135"/>
      <c r="H903" s="135"/>
      <c r="I903" s="135"/>
      <c r="J903" s="135"/>
      <c r="K903" s="135"/>
      <c r="L903" s="135"/>
      <c r="M903" s="135"/>
      <c r="N903" s="134"/>
      <c r="O903" s="134"/>
      <c r="P903" s="134"/>
      <c r="Q903" s="134"/>
      <c r="R903" s="135"/>
      <c r="S903" s="135"/>
      <c r="T903" s="135"/>
      <c r="U903" s="135"/>
      <c r="V903" s="135"/>
      <c r="W903" s="135"/>
      <c r="X903" s="135"/>
      <c r="Y903" s="135"/>
      <c r="Z903" s="125"/>
      <c r="AA903" s="125"/>
      <c r="AB903" s="125"/>
      <c r="AC903" s="125"/>
      <c r="AD903" s="125"/>
      <c r="AE903" s="125"/>
      <c r="AF903" s="125"/>
      <c r="AG903" s="125" t="s">
        <v>1619</v>
      </c>
      <c r="AH903" s="125">
        <v>0</v>
      </c>
      <c r="AI903" s="125"/>
      <c r="AJ903" s="125"/>
      <c r="AK903" s="125"/>
      <c r="AL903" s="125"/>
      <c r="AM903" s="125"/>
      <c r="AN903" s="125"/>
      <c r="AO903" s="125"/>
      <c r="AP903" s="125"/>
      <c r="AQ903" s="125"/>
      <c r="AR903" s="125"/>
      <c r="AS903" s="125"/>
      <c r="AT903" s="125"/>
      <c r="AU903" s="125"/>
      <c r="AV903" s="125"/>
      <c r="AW903" s="125"/>
      <c r="AX903" s="125"/>
      <c r="AY903" s="125"/>
      <c r="AZ903" s="125"/>
      <c r="BA903" s="125"/>
      <c r="BB903" s="125"/>
      <c r="BC903" s="125"/>
      <c r="BD903" s="125"/>
      <c r="BE903" s="125"/>
      <c r="BF903" s="125"/>
      <c r="BG903" s="125"/>
      <c r="BH903" s="125"/>
    </row>
    <row r="904" spans="1:60" outlineLevel="3" x14ac:dyDescent="0.2">
      <c r="A904" s="132"/>
      <c r="B904" s="133"/>
      <c r="C904" s="170" t="s">
        <v>904</v>
      </c>
      <c r="D904" s="168"/>
      <c r="E904" s="169">
        <v>0.05</v>
      </c>
      <c r="F904" s="135"/>
      <c r="G904" s="135"/>
      <c r="H904" s="135"/>
      <c r="I904" s="135"/>
      <c r="J904" s="135"/>
      <c r="K904" s="135"/>
      <c r="L904" s="135"/>
      <c r="M904" s="135"/>
      <c r="N904" s="134"/>
      <c r="O904" s="134"/>
      <c r="P904" s="134"/>
      <c r="Q904" s="134"/>
      <c r="R904" s="135"/>
      <c r="S904" s="135"/>
      <c r="T904" s="135"/>
      <c r="U904" s="135"/>
      <c r="V904" s="135"/>
      <c r="W904" s="135"/>
      <c r="X904" s="135"/>
      <c r="Y904" s="135"/>
      <c r="Z904" s="125"/>
      <c r="AA904" s="125"/>
      <c r="AB904" s="125"/>
      <c r="AC904" s="125"/>
      <c r="AD904" s="125"/>
      <c r="AE904" s="125"/>
      <c r="AF904" s="125"/>
      <c r="AG904" s="125" t="s">
        <v>1619</v>
      </c>
      <c r="AH904" s="125">
        <v>0</v>
      </c>
      <c r="AI904" s="125"/>
      <c r="AJ904" s="125"/>
      <c r="AK904" s="125"/>
      <c r="AL904" s="125"/>
      <c r="AM904" s="125"/>
      <c r="AN904" s="125"/>
      <c r="AO904" s="125"/>
      <c r="AP904" s="125"/>
      <c r="AQ904" s="125"/>
      <c r="AR904" s="125"/>
      <c r="AS904" s="125"/>
      <c r="AT904" s="125"/>
      <c r="AU904" s="125"/>
      <c r="AV904" s="125"/>
      <c r="AW904" s="125"/>
      <c r="AX904" s="125"/>
      <c r="AY904" s="125"/>
      <c r="AZ904" s="125"/>
      <c r="BA904" s="125"/>
      <c r="BB904" s="125"/>
      <c r="BC904" s="125"/>
      <c r="BD904" s="125"/>
      <c r="BE904" s="125"/>
      <c r="BF904" s="125"/>
      <c r="BG904" s="125"/>
      <c r="BH904" s="125"/>
    </row>
    <row r="905" spans="1:60" outlineLevel="1" x14ac:dyDescent="0.2">
      <c r="A905" s="147">
        <v>220</v>
      </c>
      <c r="B905" s="148" t="s">
        <v>905</v>
      </c>
      <c r="C905" s="163" t="s">
        <v>906</v>
      </c>
      <c r="D905" s="149" t="s">
        <v>1682</v>
      </c>
      <c r="E905" s="150">
        <v>6.1800000000000001E-2</v>
      </c>
      <c r="F905" s="151"/>
      <c r="G905" s="152">
        <f>ROUND(E905*F905,2)</f>
        <v>0</v>
      </c>
      <c r="H905" s="151">
        <v>57210</v>
      </c>
      <c r="I905" s="152">
        <f>ROUND(E905*H905,2)</f>
        <v>3535.58</v>
      </c>
      <c r="J905" s="151">
        <v>0</v>
      </c>
      <c r="K905" s="152">
        <f>ROUND(E905*J905,2)</f>
        <v>0</v>
      </c>
      <c r="L905" s="152">
        <v>21</v>
      </c>
      <c r="M905" s="152">
        <f>G905*(1+L905/100)</f>
        <v>0</v>
      </c>
      <c r="N905" s="150">
        <v>1</v>
      </c>
      <c r="O905" s="150">
        <f>ROUND(E905*N905,2)</f>
        <v>0.06</v>
      </c>
      <c r="P905" s="150">
        <v>0</v>
      </c>
      <c r="Q905" s="150">
        <f>ROUND(E905*P905,2)</f>
        <v>0</v>
      </c>
      <c r="R905" s="152" t="s">
        <v>1657</v>
      </c>
      <c r="S905" s="152" t="s">
        <v>1617</v>
      </c>
      <c r="T905" s="153" t="s">
        <v>1617</v>
      </c>
      <c r="U905" s="135">
        <v>0</v>
      </c>
      <c r="V905" s="135">
        <f>ROUND(E905*U905,2)</f>
        <v>0</v>
      </c>
      <c r="W905" s="135"/>
      <c r="X905" s="135" t="s">
        <v>1541</v>
      </c>
      <c r="Y905" s="135" t="s">
        <v>1459</v>
      </c>
      <c r="Z905" s="125"/>
      <c r="AA905" s="125"/>
      <c r="AB905" s="125"/>
      <c r="AC905" s="125"/>
      <c r="AD905" s="125"/>
      <c r="AE905" s="125"/>
      <c r="AF905" s="125"/>
      <c r="AG905" s="125" t="s">
        <v>2131</v>
      </c>
      <c r="AH905" s="125"/>
      <c r="AI905" s="125"/>
      <c r="AJ905" s="125"/>
      <c r="AK905" s="125"/>
      <c r="AL905" s="125"/>
      <c r="AM905" s="125"/>
      <c r="AN905" s="125"/>
      <c r="AO905" s="125"/>
      <c r="AP905" s="125"/>
      <c r="AQ905" s="125"/>
      <c r="AR905" s="125"/>
      <c r="AS905" s="125"/>
      <c r="AT905" s="125"/>
      <c r="AU905" s="125"/>
      <c r="AV905" s="125"/>
      <c r="AW905" s="125"/>
      <c r="AX905" s="125"/>
      <c r="AY905" s="125"/>
      <c r="AZ905" s="125"/>
      <c r="BA905" s="125"/>
      <c r="BB905" s="125"/>
      <c r="BC905" s="125"/>
      <c r="BD905" s="125"/>
      <c r="BE905" s="125"/>
      <c r="BF905" s="125"/>
      <c r="BG905" s="125"/>
      <c r="BH905" s="125"/>
    </row>
    <row r="906" spans="1:60" outlineLevel="2" x14ac:dyDescent="0.2">
      <c r="A906" s="132"/>
      <c r="B906" s="133"/>
      <c r="C906" s="170" t="s">
        <v>858</v>
      </c>
      <c r="D906" s="168"/>
      <c r="E906" s="169"/>
      <c r="F906" s="135"/>
      <c r="G906" s="135"/>
      <c r="H906" s="135"/>
      <c r="I906" s="135"/>
      <c r="J906" s="135"/>
      <c r="K906" s="135"/>
      <c r="L906" s="135"/>
      <c r="M906" s="135"/>
      <c r="N906" s="134"/>
      <c r="O906" s="134"/>
      <c r="P906" s="134"/>
      <c r="Q906" s="134"/>
      <c r="R906" s="135"/>
      <c r="S906" s="135"/>
      <c r="T906" s="135"/>
      <c r="U906" s="135"/>
      <c r="V906" s="135"/>
      <c r="W906" s="135"/>
      <c r="X906" s="135"/>
      <c r="Y906" s="135"/>
      <c r="Z906" s="125"/>
      <c r="AA906" s="125"/>
      <c r="AB906" s="125"/>
      <c r="AC906" s="125"/>
      <c r="AD906" s="125"/>
      <c r="AE906" s="125"/>
      <c r="AF906" s="125"/>
      <c r="AG906" s="125" t="s">
        <v>1619</v>
      </c>
      <c r="AH906" s="125">
        <v>0</v>
      </c>
      <c r="AI906" s="125"/>
      <c r="AJ906" s="125"/>
      <c r="AK906" s="125"/>
      <c r="AL906" s="125"/>
      <c r="AM906" s="125"/>
      <c r="AN906" s="125"/>
      <c r="AO906" s="125"/>
      <c r="AP906" s="125"/>
      <c r="AQ906" s="125"/>
      <c r="AR906" s="125"/>
      <c r="AS906" s="125"/>
      <c r="AT906" s="125"/>
      <c r="AU906" s="125"/>
      <c r="AV906" s="125"/>
      <c r="AW906" s="125"/>
      <c r="AX906" s="125"/>
      <c r="AY906" s="125"/>
      <c r="AZ906" s="125"/>
      <c r="BA906" s="125"/>
      <c r="BB906" s="125"/>
      <c r="BC906" s="125"/>
      <c r="BD906" s="125"/>
      <c r="BE906" s="125"/>
      <c r="BF906" s="125"/>
      <c r="BG906" s="125"/>
      <c r="BH906" s="125"/>
    </row>
    <row r="907" spans="1:60" outlineLevel="3" x14ac:dyDescent="0.2">
      <c r="A907" s="132"/>
      <c r="B907" s="133"/>
      <c r="C907" s="170" t="s">
        <v>907</v>
      </c>
      <c r="D907" s="168"/>
      <c r="E907" s="169">
        <v>0.06</v>
      </c>
      <c r="F907" s="135"/>
      <c r="G907" s="135"/>
      <c r="H907" s="135"/>
      <c r="I907" s="135"/>
      <c r="J907" s="135"/>
      <c r="K907" s="135"/>
      <c r="L907" s="135"/>
      <c r="M907" s="135"/>
      <c r="N907" s="134"/>
      <c r="O907" s="134"/>
      <c r="P907" s="134"/>
      <c r="Q907" s="134"/>
      <c r="R907" s="135"/>
      <c r="S907" s="135"/>
      <c r="T907" s="135"/>
      <c r="U907" s="135"/>
      <c r="V907" s="135"/>
      <c r="W907" s="135"/>
      <c r="X907" s="135"/>
      <c r="Y907" s="135"/>
      <c r="Z907" s="125"/>
      <c r="AA907" s="125"/>
      <c r="AB907" s="125"/>
      <c r="AC907" s="125"/>
      <c r="AD907" s="125"/>
      <c r="AE907" s="125"/>
      <c r="AF907" s="125"/>
      <c r="AG907" s="125" t="s">
        <v>1619</v>
      </c>
      <c r="AH907" s="125">
        <v>0</v>
      </c>
      <c r="AI907" s="125"/>
      <c r="AJ907" s="125"/>
      <c r="AK907" s="125"/>
      <c r="AL907" s="125"/>
      <c r="AM907" s="125"/>
      <c r="AN907" s="125"/>
      <c r="AO907" s="125"/>
      <c r="AP907" s="125"/>
      <c r="AQ907" s="125"/>
      <c r="AR907" s="125"/>
      <c r="AS907" s="125"/>
      <c r="AT907" s="125"/>
      <c r="AU907" s="125"/>
      <c r="AV907" s="125"/>
      <c r="AW907" s="125"/>
      <c r="AX907" s="125"/>
      <c r="AY907" s="125"/>
      <c r="AZ907" s="125"/>
      <c r="BA907" s="125"/>
      <c r="BB907" s="125"/>
      <c r="BC907" s="125"/>
      <c r="BD907" s="125"/>
      <c r="BE907" s="125"/>
      <c r="BF907" s="125"/>
      <c r="BG907" s="125"/>
      <c r="BH907" s="125"/>
    </row>
    <row r="908" spans="1:60" outlineLevel="1" x14ac:dyDescent="0.2">
      <c r="A908" s="147">
        <v>221</v>
      </c>
      <c r="B908" s="148" t="s">
        <v>908</v>
      </c>
      <c r="C908" s="163" t="s">
        <v>909</v>
      </c>
      <c r="D908" s="149" t="s">
        <v>1682</v>
      </c>
      <c r="E908" s="150">
        <v>0.36430000000000001</v>
      </c>
      <c r="F908" s="151"/>
      <c r="G908" s="152">
        <f>ROUND(E908*F908,2)</f>
        <v>0</v>
      </c>
      <c r="H908" s="151">
        <v>68830</v>
      </c>
      <c r="I908" s="152">
        <f>ROUND(E908*H908,2)</f>
        <v>25074.77</v>
      </c>
      <c r="J908" s="151">
        <v>0</v>
      </c>
      <c r="K908" s="152">
        <f>ROUND(E908*J908,2)</f>
        <v>0</v>
      </c>
      <c r="L908" s="152">
        <v>21</v>
      </c>
      <c r="M908" s="152">
        <f>G908*(1+L908/100)</f>
        <v>0</v>
      </c>
      <c r="N908" s="150">
        <v>1</v>
      </c>
      <c r="O908" s="150">
        <f>ROUND(E908*N908,2)</f>
        <v>0.36</v>
      </c>
      <c r="P908" s="150">
        <v>0</v>
      </c>
      <c r="Q908" s="150">
        <f>ROUND(E908*P908,2)</f>
        <v>0</v>
      </c>
      <c r="R908" s="152" t="s">
        <v>1657</v>
      </c>
      <c r="S908" s="152" t="s">
        <v>1617</v>
      </c>
      <c r="T908" s="153" t="s">
        <v>1617</v>
      </c>
      <c r="U908" s="135">
        <v>0</v>
      </c>
      <c r="V908" s="135">
        <f>ROUND(E908*U908,2)</f>
        <v>0</v>
      </c>
      <c r="W908" s="135"/>
      <c r="X908" s="135" t="s">
        <v>1541</v>
      </c>
      <c r="Y908" s="135" t="s">
        <v>1459</v>
      </c>
      <c r="Z908" s="125"/>
      <c r="AA908" s="125"/>
      <c r="AB908" s="125"/>
      <c r="AC908" s="125"/>
      <c r="AD908" s="125"/>
      <c r="AE908" s="125"/>
      <c r="AF908" s="125"/>
      <c r="AG908" s="125" t="s">
        <v>2131</v>
      </c>
      <c r="AH908" s="125"/>
      <c r="AI908" s="125"/>
      <c r="AJ908" s="125"/>
      <c r="AK908" s="125"/>
      <c r="AL908" s="125"/>
      <c r="AM908" s="125"/>
      <c r="AN908" s="125"/>
      <c r="AO908" s="125"/>
      <c r="AP908" s="125"/>
      <c r="AQ908" s="125"/>
      <c r="AR908" s="125"/>
      <c r="AS908" s="125"/>
      <c r="AT908" s="125"/>
      <c r="AU908" s="125"/>
      <c r="AV908" s="125"/>
      <c r="AW908" s="125"/>
      <c r="AX908" s="125"/>
      <c r="AY908" s="125"/>
      <c r="AZ908" s="125"/>
      <c r="BA908" s="125"/>
      <c r="BB908" s="125"/>
      <c r="BC908" s="125"/>
      <c r="BD908" s="125"/>
      <c r="BE908" s="125"/>
      <c r="BF908" s="125"/>
      <c r="BG908" s="125"/>
      <c r="BH908" s="125"/>
    </row>
    <row r="909" spans="1:60" outlineLevel="2" x14ac:dyDescent="0.2">
      <c r="A909" s="132"/>
      <c r="B909" s="133"/>
      <c r="C909" s="170" t="s">
        <v>858</v>
      </c>
      <c r="D909" s="168"/>
      <c r="E909" s="169"/>
      <c r="F909" s="135"/>
      <c r="G909" s="135"/>
      <c r="H909" s="135"/>
      <c r="I909" s="135"/>
      <c r="J909" s="135"/>
      <c r="K909" s="135"/>
      <c r="L909" s="135"/>
      <c r="M909" s="135"/>
      <c r="N909" s="134"/>
      <c r="O909" s="134"/>
      <c r="P909" s="134"/>
      <c r="Q909" s="134"/>
      <c r="R909" s="135"/>
      <c r="S909" s="135"/>
      <c r="T909" s="135"/>
      <c r="U909" s="135"/>
      <c r="V909" s="135"/>
      <c r="W909" s="135"/>
      <c r="X909" s="135"/>
      <c r="Y909" s="135"/>
      <c r="Z909" s="125"/>
      <c r="AA909" s="125"/>
      <c r="AB909" s="125"/>
      <c r="AC909" s="125"/>
      <c r="AD909" s="125"/>
      <c r="AE909" s="125"/>
      <c r="AF909" s="125"/>
      <c r="AG909" s="125" t="s">
        <v>1619</v>
      </c>
      <c r="AH909" s="125">
        <v>0</v>
      </c>
      <c r="AI909" s="125"/>
      <c r="AJ909" s="125"/>
      <c r="AK909" s="125"/>
      <c r="AL909" s="125"/>
      <c r="AM909" s="125"/>
      <c r="AN909" s="125"/>
      <c r="AO909" s="125"/>
      <c r="AP909" s="125"/>
      <c r="AQ909" s="125"/>
      <c r="AR909" s="125"/>
      <c r="AS909" s="125"/>
      <c r="AT909" s="125"/>
      <c r="AU909" s="125"/>
      <c r="AV909" s="125"/>
      <c r="AW909" s="125"/>
      <c r="AX909" s="125"/>
      <c r="AY909" s="125"/>
      <c r="AZ909" s="125"/>
      <c r="BA909" s="125"/>
      <c r="BB909" s="125"/>
      <c r="BC909" s="125"/>
      <c r="BD909" s="125"/>
      <c r="BE909" s="125"/>
      <c r="BF909" s="125"/>
      <c r="BG909" s="125"/>
      <c r="BH909" s="125"/>
    </row>
    <row r="910" spans="1:60" outlineLevel="3" x14ac:dyDescent="0.2">
      <c r="A910" s="132"/>
      <c r="B910" s="133"/>
      <c r="C910" s="170" t="s">
        <v>910</v>
      </c>
      <c r="D910" s="168"/>
      <c r="E910" s="169">
        <v>0.36</v>
      </c>
      <c r="F910" s="135"/>
      <c r="G910" s="135"/>
      <c r="H910" s="135"/>
      <c r="I910" s="135"/>
      <c r="J910" s="135"/>
      <c r="K910" s="135"/>
      <c r="L910" s="135"/>
      <c r="M910" s="135"/>
      <c r="N910" s="134"/>
      <c r="O910" s="134"/>
      <c r="P910" s="134"/>
      <c r="Q910" s="134"/>
      <c r="R910" s="135"/>
      <c r="S910" s="135"/>
      <c r="T910" s="135"/>
      <c r="U910" s="135"/>
      <c r="V910" s="135"/>
      <c r="W910" s="135"/>
      <c r="X910" s="135"/>
      <c r="Y910" s="135"/>
      <c r="Z910" s="125"/>
      <c r="AA910" s="125"/>
      <c r="AB910" s="125"/>
      <c r="AC910" s="125"/>
      <c r="AD910" s="125"/>
      <c r="AE910" s="125"/>
      <c r="AF910" s="125"/>
      <c r="AG910" s="125" t="s">
        <v>1619</v>
      </c>
      <c r="AH910" s="125">
        <v>0</v>
      </c>
      <c r="AI910" s="125"/>
      <c r="AJ910" s="125"/>
      <c r="AK910" s="125"/>
      <c r="AL910" s="125"/>
      <c r="AM910" s="125"/>
      <c r="AN910" s="125"/>
      <c r="AO910" s="125"/>
      <c r="AP910" s="125"/>
      <c r="AQ910" s="125"/>
      <c r="AR910" s="125"/>
      <c r="AS910" s="125"/>
      <c r="AT910" s="125"/>
      <c r="AU910" s="125"/>
      <c r="AV910" s="125"/>
      <c r="AW910" s="125"/>
      <c r="AX910" s="125"/>
      <c r="AY910" s="125"/>
      <c r="AZ910" s="125"/>
      <c r="BA910" s="125"/>
      <c r="BB910" s="125"/>
      <c r="BC910" s="125"/>
      <c r="BD910" s="125"/>
      <c r="BE910" s="125"/>
      <c r="BF910" s="125"/>
      <c r="BG910" s="125"/>
      <c r="BH910" s="125"/>
    </row>
    <row r="911" spans="1:60" outlineLevel="1" x14ac:dyDescent="0.2">
      <c r="A911" s="147">
        <v>222</v>
      </c>
      <c r="B911" s="148" t="s">
        <v>911</v>
      </c>
      <c r="C911" s="163" t="s">
        <v>912</v>
      </c>
      <c r="D911" s="149" t="s">
        <v>1682</v>
      </c>
      <c r="E911" s="150">
        <v>0.89890000000000003</v>
      </c>
      <c r="F911" s="151"/>
      <c r="G911" s="152">
        <f>ROUND(E911*F911,2)</f>
        <v>0</v>
      </c>
      <c r="H911" s="151">
        <v>62810</v>
      </c>
      <c r="I911" s="152">
        <f>ROUND(E911*H911,2)</f>
        <v>56459.91</v>
      </c>
      <c r="J911" s="151">
        <v>0</v>
      </c>
      <c r="K911" s="152">
        <f>ROUND(E911*J911,2)</f>
        <v>0</v>
      </c>
      <c r="L911" s="152">
        <v>21</v>
      </c>
      <c r="M911" s="152">
        <f>G911*(1+L911/100)</f>
        <v>0</v>
      </c>
      <c r="N911" s="150">
        <v>1</v>
      </c>
      <c r="O911" s="150">
        <f>ROUND(E911*N911,2)</f>
        <v>0.9</v>
      </c>
      <c r="P911" s="150">
        <v>0</v>
      </c>
      <c r="Q911" s="150">
        <f>ROUND(E911*P911,2)</f>
        <v>0</v>
      </c>
      <c r="R911" s="152" t="s">
        <v>1657</v>
      </c>
      <c r="S911" s="152" t="s">
        <v>1617</v>
      </c>
      <c r="T911" s="153" t="s">
        <v>1617</v>
      </c>
      <c r="U911" s="135">
        <v>0</v>
      </c>
      <c r="V911" s="135">
        <f>ROUND(E911*U911,2)</f>
        <v>0</v>
      </c>
      <c r="W911" s="135"/>
      <c r="X911" s="135" t="s">
        <v>1541</v>
      </c>
      <c r="Y911" s="135" t="s">
        <v>1459</v>
      </c>
      <c r="Z911" s="125"/>
      <c r="AA911" s="125"/>
      <c r="AB911" s="125"/>
      <c r="AC911" s="125"/>
      <c r="AD911" s="125"/>
      <c r="AE911" s="125"/>
      <c r="AF911" s="125"/>
      <c r="AG911" s="125" t="s">
        <v>2131</v>
      </c>
      <c r="AH911" s="125"/>
      <c r="AI911" s="125"/>
      <c r="AJ911" s="125"/>
      <c r="AK911" s="125"/>
      <c r="AL911" s="125"/>
      <c r="AM911" s="125"/>
      <c r="AN911" s="125"/>
      <c r="AO911" s="125"/>
      <c r="AP911" s="125"/>
      <c r="AQ911" s="125"/>
      <c r="AR911" s="125"/>
      <c r="AS911" s="125"/>
      <c r="AT911" s="125"/>
      <c r="AU911" s="125"/>
      <c r="AV911" s="125"/>
      <c r="AW911" s="125"/>
      <c r="AX911" s="125"/>
      <c r="AY911" s="125"/>
      <c r="AZ911" s="125"/>
      <c r="BA911" s="125"/>
      <c r="BB911" s="125"/>
      <c r="BC911" s="125"/>
      <c r="BD911" s="125"/>
      <c r="BE911" s="125"/>
      <c r="BF911" s="125"/>
      <c r="BG911" s="125"/>
      <c r="BH911" s="125"/>
    </row>
    <row r="912" spans="1:60" outlineLevel="2" x14ac:dyDescent="0.2">
      <c r="A912" s="132"/>
      <c r="B912" s="133"/>
      <c r="C912" s="170" t="s">
        <v>858</v>
      </c>
      <c r="D912" s="168"/>
      <c r="E912" s="169"/>
      <c r="F912" s="135"/>
      <c r="G912" s="135"/>
      <c r="H912" s="135"/>
      <c r="I912" s="135"/>
      <c r="J912" s="135"/>
      <c r="K912" s="135"/>
      <c r="L912" s="135"/>
      <c r="M912" s="135"/>
      <c r="N912" s="134"/>
      <c r="O912" s="134"/>
      <c r="P912" s="134"/>
      <c r="Q912" s="134"/>
      <c r="R912" s="135"/>
      <c r="S912" s="135"/>
      <c r="T912" s="135"/>
      <c r="U912" s="135"/>
      <c r="V912" s="135"/>
      <c r="W912" s="135"/>
      <c r="X912" s="135"/>
      <c r="Y912" s="135"/>
      <c r="Z912" s="125"/>
      <c r="AA912" s="125"/>
      <c r="AB912" s="125"/>
      <c r="AC912" s="125"/>
      <c r="AD912" s="125"/>
      <c r="AE912" s="125"/>
      <c r="AF912" s="125"/>
      <c r="AG912" s="125" t="s">
        <v>1619</v>
      </c>
      <c r="AH912" s="125">
        <v>0</v>
      </c>
      <c r="AI912" s="125"/>
      <c r="AJ912" s="125"/>
      <c r="AK912" s="125"/>
      <c r="AL912" s="125"/>
      <c r="AM912" s="125"/>
      <c r="AN912" s="125"/>
      <c r="AO912" s="125"/>
      <c r="AP912" s="125"/>
      <c r="AQ912" s="125"/>
      <c r="AR912" s="125"/>
      <c r="AS912" s="125"/>
      <c r="AT912" s="125"/>
      <c r="AU912" s="125"/>
      <c r="AV912" s="125"/>
      <c r="AW912" s="125"/>
      <c r="AX912" s="125"/>
      <c r="AY912" s="125"/>
      <c r="AZ912" s="125"/>
      <c r="BA912" s="125"/>
      <c r="BB912" s="125"/>
      <c r="BC912" s="125"/>
      <c r="BD912" s="125"/>
      <c r="BE912" s="125"/>
      <c r="BF912" s="125"/>
      <c r="BG912" s="125"/>
      <c r="BH912" s="125"/>
    </row>
    <row r="913" spans="1:60" outlineLevel="3" x14ac:dyDescent="0.2">
      <c r="A913" s="132"/>
      <c r="B913" s="133"/>
      <c r="C913" s="170" t="s">
        <v>913</v>
      </c>
      <c r="D913" s="168"/>
      <c r="E913" s="169">
        <v>0.9</v>
      </c>
      <c r="F913" s="135"/>
      <c r="G913" s="135"/>
      <c r="H913" s="135"/>
      <c r="I913" s="135"/>
      <c r="J913" s="135"/>
      <c r="K913" s="135"/>
      <c r="L913" s="135"/>
      <c r="M913" s="135"/>
      <c r="N913" s="134"/>
      <c r="O913" s="134"/>
      <c r="P913" s="134"/>
      <c r="Q913" s="134"/>
      <c r="R913" s="135"/>
      <c r="S913" s="135"/>
      <c r="T913" s="135"/>
      <c r="U913" s="135"/>
      <c r="V913" s="135"/>
      <c r="W913" s="135"/>
      <c r="X913" s="135"/>
      <c r="Y913" s="135"/>
      <c r="Z913" s="125"/>
      <c r="AA913" s="125"/>
      <c r="AB913" s="125"/>
      <c r="AC913" s="125"/>
      <c r="AD913" s="125"/>
      <c r="AE913" s="125"/>
      <c r="AF913" s="125"/>
      <c r="AG913" s="125" t="s">
        <v>1619</v>
      </c>
      <c r="AH913" s="125">
        <v>0</v>
      </c>
      <c r="AI913" s="125"/>
      <c r="AJ913" s="125"/>
      <c r="AK913" s="125"/>
      <c r="AL913" s="125"/>
      <c r="AM913" s="125"/>
      <c r="AN913" s="125"/>
      <c r="AO913" s="125"/>
      <c r="AP913" s="125"/>
      <c r="AQ913" s="125"/>
      <c r="AR913" s="125"/>
      <c r="AS913" s="125"/>
      <c r="AT913" s="125"/>
      <c r="AU913" s="125"/>
      <c r="AV913" s="125"/>
      <c r="AW913" s="125"/>
      <c r="AX913" s="125"/>
      <c r="AY913" s="125"/>
      <c r="AZ913" s="125"/>
      <c r="BA913" s="125"/>
      <c r="BB913" s="125"/>
      <c r="BC913" s="125"/>
      <c r="BD913" s="125"/>
      <c r="BE913" s="125"/>
      <c r="BF913" s="125"/>
      <c r="BG913" s="125"/>
      <c r="BH913" s="125"/>
    </row>
    <row r="914" spans="1:60" outlineLevel="1" x14ac:dyDescent="0.2">
      <c r="A914" s="147">
        <v>223</v>
      </c>
      <c r="B914" s="148" t="s">
        <v>914</v>
      </c>
      <c r="C914" s="163" t="s">
        <v>915</v>
      </c>
      <c r="D914" s="149" t="s">
        <v>1682</v>
      </c>
      <c r="E914" s="150">
        <v>1.4639</v>
      </c>
      <c r="F914" s="151"/>
      <c r="G914" s="152">
        <f>ROUND(E914*F914,2)</f>
        <v>0</v>
      </c>
      <c r="H914" s="151">
        <v>62810</v>
      </c>
      <c r="I914" s="152">
        <f>ROUND(E914*H914,2)</f>
        <v>91947.56</v>
      </c>
      <c r="J914" s="151">
        <v>0</v>
      </c>
      <c r="K914" s="152">
        <f>ROUND(E914*J914,2)</f>
        <v>0</v>
      </c>
      <c r="L914" s="152">
        <v>21</v>
      </c>
      <c r="M914" s="152">
        <f>G914*(1+L914/100)</f>
        <v>0</v>
      </c>
      <c r="N914" s="150">
        <v>1</v>
      </c>
      <c r="O914" s="150">
        <f>ROUND(E914*N914,2)</f>
        <v>1.46</v>
      </c>
      <c r="P914" s="150">
        <v>0</v>
      </c>
      <c r="Q914" s="150">
        <f>ROUND(E914*P914,2)</f>
        <v>0</v>
      </c>
      <c r="R914" s="152" t="s">
        <v>1657</v>
      </c>
      <c r="S914" s="152" t="s">
        <v>1617</v>
      </c>
      <c r="T914" s="153" t="s">
        <v>1617</v>
      </c>
      <c r="U914" s="135">
        <v>0</v>
      </c>
      <c r="V914" s="135">
        <f>ROUND(E914*U914,2)</f>
        <v>0</v>
      </c>
      <c r="W914" s="135"/>
      <c r="X914" s="135" t="s">
        <v>1541</v>
      </c>
      <c r="Y914" s="135" t="s">
        <v>1459</v>
      </c>
      <c r="Z914" s="125"/>
      <c r="AA914" s="125"/>
      <c r="AB914" s="125"/>
      <c r="AC914" s="125"/>
      <c r="AD914" s="125"/>
      <c r="AE914" s="125"/>
      <c r="AF914" s="125"/>
      <c r="AG914" s="125" t="s">
        <v>2131</v>
      </c>
      <c r="AH914" s="125"/>
      <c r="AI914" s="125"/>
      <c r="AJ914" s="125"/>
      <c r="AK914" s="125"/>
      <c r="AL914" s="125"/>
      <c r="AM914" s="125"/>
      <c r="AN914" s="125"/>
      <c r="AO914" s="125"/>
      <c r="AP914" s="125"/>
      <c r="AQ914" s="125"/>
      <c r="AR914" s="125"/>
      <c r="AS914" s="125"/>
      <c r="AT914" s="125"/>
      <c r="AU914" s="125"/>
      <c r="AV914" s="125"/>
      <c r="AW914" s="125"/>
      <c r="AX914" s="125"/>
      <c r="AY914" s="125"/>
      <c r="AZ914" s="125"/>
      <c r="BA914" s="125"/>
      <c r="BB914" s="125"/>
      <c r="BC914" s="125"/>
      <c r="BD914" s="125"/>
      <c r="BE914" s="125"/>
      <c r="BF914" s="125"/>
      <c r="BG914" s="125"/>
      <c r="BH914" s="125"/>
    </row>
    <row r="915" spans="1:60" outlineLevel="2" x14ac:dyDescent="0.2">
      <c r="A915" s="132"/>
      <c r="B915" s="133"/>
      <c r="C915" s="170" t="s">
        <v>858</v>
      </c>
      <c r="D915" s="168"/>
      <c r="E915" s="169"/>
      <c r="F915" s="135"/>
      <c r="G915" s="135"/>
      <c r="H915" s="135"/>
      <c r="I915" s="135"/>
      <c r="J915" s="135"/>
      <c r="K915" s="135"/>
      <c r="L915" s="135"/>
      <c r="M915" s="135"/>
      <c r="N915" s="134"/>
      <c r="O915" s="134"/>
      <c r="P915" s="134"/>
      <c r="Q915" s="134"/>
      <c r="R915" s="135"/>
      <c r="S915" s="135"/>
      <c r="T915" s="135"/>
      <c r="U915" s="135"/>
      <c r="V915" s="135"/>
      <c r="W915" s="135"/>
      <c r="X915" s="135"/>
      <c r="Y915" s="135"/>
      <c r="Z915" s="125"/>
      <c r="AA915" s="125"/>
      <c r="AB915" s="125"/>
      <c r="AC915" s="125"/>
      <c r="AD915" s="125"/>
      <c r="AE915" s="125"/>
      <c r="AF915" s="125"/>
      <c r="AG915" s="125" t="s">
        <v>1619</v>
      </c>
      <c r="AH915" s="125">
        <v>0</v>
      </c>
      <c r="AI915" s="125"/>
      <c r="AJ915" s="125"/>
      <c r="AK915" s="125"/>
      <c r="AL915" s="125"/>
      <c r="AM915" s="125"/>
      <c r="AN915" s="125"/>
      <c r="AO915" s="125"/>
      <c r="AP915" s="125"/>
      <c r="AQ915" s="125"/>
      <c r="AR915" s="125"/>
      <c r="AS915" s="125"/>
      <c r="AT915" s="125"/>
      <c r="AU915" s="125"/>
      <c r="AV915" s="125"/>
      <c r="AW915" s="125"/>
      <c r="AX915" s="125"/>
      <c r="AY915" s="125"/>
      <c r="AZ915" s="125"/>
      <c r="BA915" s="125"/>
      <c r="BB915" s="125"/>
      <c r="BC915" s="125"/>
      <c r="BD915" s="125"/>
      <c r="BE915" s="125"/>
      <c r="BF915" s="125"/>
      <c r="BG915" s="125"/>
      <c r="BH915" s="125"/>
    </row>
    <row r="916" spans="1:60" outlineLevel="3" x14ac:dyDescent="0.2">
      <c r="A916" s="132"/>
      <c r="B916" s="133"/>
      <c r="C916" s="170" t="s">
        <v>916</v>
      </c>
      <c r="D916" s="168"/>
      <c r="E916" s="169">
        <v>1.46</v>
      </c>
      <c r="F916" s="135"/>
      <c r="G916" s="135"/>
      <c r="H916" s="135"/>
      <c r="I916" s="135"/>
      <c r="J916" s="135"/>
      <c r="K916" s="135"/>
      <c r="L916" s="135"/>
      <c r="M916" s="135"/>
      <c r="N916" s="134"/>
      <c r="O916" s="134"/>
      <c r="P916" s="134"/>
      <c r="Q916" s="134"/>
      <c r="R916" s="135"/>
      <c r="S916" s="135"/>
      <c r="T916" s="135"/>
      <c r="U916" s="135"/>
      <c r="V916" s="135"/>
      <c r="W916" s="135"/>
      <c r="X916" s="135"/>
      <c r="Y916" s="135"/>
      <c r="Z916" s="125"/>
      <c r="AA916" s="125"/>
      <c r="AB916" s="125"/>
      <c r="AC916" s="125"/>
      <c r="AD916" s="125"/>
      <c r="AE916" s="125"/>
      <c r="AF916" s="125"/>
      <c r="AG916" s="125" t="s">
        <v>1619</v>
      </c>
      <c r="AH916" s="125">
        <v>0</v>
      </c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25"/>
      <c r="AU916" s="125"/>
      <c r="AV916" s="125"/>
      <c r="AW916" s="125"/>
      <c r="AX916" s="125"/>
      <c r="AY916" s="125"/>
      <c r="AZ916" s="125"/>
      <c r="BA916" s="125"/>
      <c r="BB916" s="125"/>
      <c r="BC916" s="125"/>
      <c r="BD916" s="125"/>
      <c r="BE916" s="125"/>
      <c r="BF916" s="125"/>
      <c r="BG916" s="125"/>
      <c r="BH916" s="125"/>
    </row>
    <row r="917" spans="1:60" outlineLevel="1" x14ac:dyDescent="0.2">
      <c r="A917" s="147">
        <v>224</v>
      </c>
      <c r="B917" s="148" t="s">
        <v>917</v>
      </c>
      <c r="C917" s="163" t="s">
        <v>918</v>
      </c>
      <c r="D917" s="149" t="s">
        <v>1682</v>
      </c>
      <c r="E917" s="150">
        <v>6.7699999999999996E-2</v>
      </c>
      <c r="F917" s="151"/>
      <c r="G917" s="152">
        <f>ROUND(E917*F917,2)</f>
        <v>0</v>
      </c>
      <c r="H917" s="151">
        <v>65600</v>
      </c>
      <c r="I917" s="152">
        <f>ROUND(E917*H917,2)</f>
        <v>4441.12</v>
      </c>
      <c r="J917" s="151">
        <v>0</v>
      </c>
      <c r="K917" s="152">
        <f>ROUND(E917*J917,2)</f>
        <v>0</v>
      </c>
      <c r="L917" s="152">
        <v>21</v>
      </c>
      <c r="M917" s="152">
        <f>G917*(1+L917/100)</f>
        <v>0</v>
      </c>
      <c r="N917" s="150">
        <v>1</v>
      </c>
      <c r="O917" s="150">
        <f>ROUND(E917*N917,2)</f>
        <v>7.0000000000000007E-2</v>
      </c>
      <c r="P917" s="150">
        <v>0</v>
      </c>
      <c r="Q917" s="150">
        <f>ROUND(E917*P917,2)</f>
        <v>0</v>
      </c>
      <c r="R917" s="152" t="s">
        <v>1657</v>
      </c>
      <c r="S917" s="152" t="s">
        <v>1617</v>
      </c>
      <c r="T917" s="153" t="s">
        <v>1617</v>
      </c>
      <c r="U917" s="135">
        <v>0</v>
      </c>
      <c r="V917" s="135">
        <f>ROUND(E917*U917,2)</f>
        <v>0</v>
      </c>
      <c r="W917" s="135"/>
      <c r="X917" s="135" t="s">
        <v>1541</v>
      </c>
      <c r="Y917" s="135" t="s">
        <v>1459</v>
      </c>
      <c r="Z917" s="125"/>
      <c r="AA917" s="125"/>
      <c r="AB917" s="125"/>
      <c r="AC917" s="125"/>
      <c r="AD917" s="125"/>
      <c r="AE917" s="125"/>
      <c r="AF917" s="125"/>
      <c r="AG917" s="125" t="s">
        <v>2131</v>
      </c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25"/>
      <c r="AU917" s="125"/>
      <c r="AV917" s="125"/>
      <c r="AW917" s="125"/>
      <c r="AX917" s="125"/>
      <c r="AY917" s="125"/>
      <c r="AZ917" s="125"/>
      <c r="BA917" s="125"/>
      <c r="BB917" s="125"/>
      <c r="BC917" s="125"/>
      <c r="BD917" s="125"/>
      <c r="BE917" s="125"/>
      <c r="BF917" s="125"/>
      <c r="BG917" s="125"/>
      <c r="BH917" s="125"/>
    </row>
    <row r="918" spans="1:60" outlineLevel="2" x14ac:dyDescent="0.2">
      <c r="A918" s="132"/>
      <c r="B918" s="133"/>
      <c r="C918" s="170" t="s">
        <v>858</v>
      </c>
      <c r="D918" s="168"/>
      <c r="E918" s="169"/>
      <c r="F918" s="135"/>
      <c r="G918" s="135"/>
      <c r="H918" s="135"/>
      <c r="I918" s="135"/>
      <c r="J918" s="135"/>
      <c r="K918" s="135"/>
      <c r="L918" s="135"/>
      <c r="M918" s="135"/>
      <c r="N918" s="134"/>
      <c r="O918" s="134"/>
      <c r="P918" s="134"/>
      <c r="Q918" s="134"/>
      <c r="R918" s="135"/>
      <c r="S918" s="135"/>
      <c r="T918" s="135"/>
      <c r="U918" s="135"/>
      <c r="V918" s="135"/>
      <c r="W918" s="135"/>
      <c r="X918" s="135"/>
      <c r="Y918" s="135"/>
      <c r="Z918" s="125"/>
      <c r="AA918" s="125"/>
      <c r="AB918" s="125"/>
      <c r="AC918" s="125"/>
      <c r="AD918" s="125"/>
      <c r="AE918" s="125"/>
      <c r="AF918" s="125"/>
      <c r="AG918" s="125" t="s">
        <v>1619</v>
      </c>
      <c r="AH918" s="125">
        <v>0</v>
      </c>
      <c r="AI918" s="125"/>
      <c r="AJ918" s="125"/>
      <c r="AK918" s="125"/>
      <c r="AL918" s="125"/>
      <c r="AM918" s="125"/>
      <c r="AN918" s="125"/>
      <c r="AO918" s="125"/>
      <c r="AP918" s="125"/>
      <c r="AQ918" s="125"/>
      <c r="AR918" s="125"/>
      <c r="AS918" s="125"/>
      <c r="AT918" s="125"/>
      <c r="AU918" s="125"/>
      <c r="AV918" s="125"/>
      <c r="AW918" s="125"/>
      <c r="AX918" s="125"/>
      <c r="AY918" s="125"/>
      <c r="AZ918" s="125"/>
      <c r="BA918" s="125"/>
      <c r="BB918" s="125"/>
      <c r="BC918" s="125"/>
      <c r="BD918" s="125"/>
      <c r="BE918" s="125"/>
      <c r="BF918" s="125"/>
      <c r="BG918" s="125"/>
      <c r="BH918" s="125"/>
    </row>
    <row r="919" spans="1:60" outlineLevel="3" x14ac:dyDescent="0.2">
      <c r="A919" s="132"/>
      <c r="B919" s="133"/>
      <c r="C919" s="170" t="s">
        <v>919</v>
      </c>
      <c r="D919" s="168"/>
      <c r="E919" s="169">
        <v>7.0000000000000007E-2</v>
      </c>
      <c r="F919" s="135"/>
      <c r="G919" s="135"/>
      <c r="H919" s="135"/>
      <c r="I919" s="135"/>
      <c r="J919" s="135"/>
      <c r="K919" s="135"/>
      <c r="L919" s="135"/>
      <c r="M919" s="135"/>
      <c r="N919" s="134"/>
      <c r="O919" s="134"/>
      <c r="P919" s="134"/>
      <c r="Q919" s="134"/>
      <c r="R919" s="135"/>
      <c r="S919" s="135"/>
      <c r="T919" s="135"/>
      <c r="U919" s="135"/>
      <c r="V919" s="135"/>
      <c r="W919" s="135"/>
      <c r="X919" s="135"/>
      <c r="Y919" s="135"/>
      <c r="Z919" s="125"/>
      <c r="AA919" s="125"/>
      <c r="AB919" s="125"/>
      <c r="AC919" s="125"/>
      <c r="AD919" s="125"/>
      <c r="AE919" s="125"/>
      <c r="AF919" s="125"/>
      <c r="AG919" s="125" t="s">
        <v>1619</v>
      </c>
      <c r="AH919" s="125">
        <v>0</v>
      </c>
      <c r="AI919" s="125"/>
      <c r="AJ919" s="125"/>
      <c r="AK919" s="125"/>
      <c r="AL919" s="125"/>
      <c r="AM919" s="125"/>
      <c r="AN919" s="125"/>
      <c r="AO919" s="125"/>
      <c r="AP919" s="125"/>
      <c r="AQ919" s="125"/>
      <c r="AR919" s="125"/>
      <c r="AS919" s="125"/>
      <c r="AT919" s="125"/>
      <c r="AU919" s="125"/>
      <c r="AV919" s="125"/>
      <c r="AW919" s="125"/>
      <c r="AX919" s="125"/>
      <c r="AY919" s="125"/>
      <c r="AZ919" s="125"/>
      <c r="BA919" s="125"/>
      <c r="BB919" s="125"/>
      <c r="BC919" s="125"/>
      <c r="BD919" s="125"/>
      <c r="BE919" s="125"/>
      <c r="BF919" s="125"/>
      <c r="BG919" s="125"/>
      <c r="BH919" s="125"/>
    </row>
    <row r="920" spans="1:60" outlineLevel="1" x14ac:dyDescent="0.2">
      <c r="A920" s="147">
        <v>225</v>
      </c>
      <c r="B920" s="148" t="s">
        <v>920</v>
      </c>
      <c r="C920" s="163" t="s">
        <v>921</v>
      </c>
      <c r="D920" s="149" t="s">
        <v>1682</v>
      </c>
      <c r="E920" s="150">
        <v>2.8199999999999999E-2</v>
      </c>
      <c r="F920" s="151"/>
      <c r="G920" s="152">
        <f>ROUND(E920*F920,2)</f>
        <v>0</v>
      </c>
      <c r="H920" s="151">
        <v>69280</v>
      </c>
      <c r="I920" s="152">
        <f>ROUND(E920*H920,2)</f>
        <v>1953.7</v>
      </c>
      <c r="J920" s="151">
        <v>0</v>
      </c>
      <c r="K920" s="152">
        <f>ROUND(E920*J920,2)</f>
        <v>0</v>
      </c>
      <c r="L920" s="152">
        <v>21</v>
      </c>
      <c r="M920" s="152">
        <f>G920*(1+L920/100)</f>
        <v>0</v>
      </c>
      <c r="N920" s="150">
        <v>1</v>
      </c>
      <c r="O920" s="150">
        <f>ROUND(E920*N920,2)</f>
        <v>0.03</v>
      </c>
      <c r="P920" s="150">
        <v>0</v>
      </c>
      <c r="Q920" s="150">
        <f>ROUND(E920*P920,2)</f>
        <v>0</v>
      </c>
      <c r="R920" s="152" t="s">
        <v>1657</v>
      </c>
      <c r="S920" s="152" t="s">
        <v>1617</v>
      </c>
      <c r="T920" s="153" t="s">
        <v>1617</v>
      </c>
      <c r="U920" s="135">
        <v>0</v>
      </c>
      <c r="V920" s="135">
        <f>ROUND(E920*U920,2)</f>
        <v>0</v>
      </c>
      <c r="W920" s="135"/>
      <c r="X920" s="135" t="s">
        <v>1541</v>
      </c>
      <c r="Y920" s="135" t="s">
        <v>1459</v>
      </c>
      <c r="Z920" s="125"/>
      <c r="AA920" s="125"/>
      <c r="AB920" s="125"/>
      <c r="AC920" s="125"/>
      <c r="AD920" s="125"/>
      <c r="AE920" s="125"/>
      <c r="AF920" s="125"/>
      <c r="AG920" s="125" t="s">
        <v>2131</v>
      </c>
      <c r="AH920" s="125"/>
      <c r="AI920" s="125"/>
      <c r="AJ920" s="125"/>
      <c r="AK920" s="125"/>
      <c r="AL920" s="125"/>
      <c r="AM920" s="125"/>
      <c r="AN920" s="125"/>
      <c r="AO920" s="125"/>
      <c r="AP920" s="125"/>
      <c r="AQ920" s="125"/>
      <c r="AR920" s="125"/>
      <c r="AS920" s="125"/>
      <c r="AT920" s="125"/>
      <c r="AU920" s="125"/>
      <c r="AV920" s="125"/>
      <c r="AW920" s="125"/>
      <c r="AX920" s="125"/>
      <c r="AY920" s="125"/>
      <c r="AZ920" s="125"/>
      <c r="BA920" s="125"/>
      <c r="BB920" s="125"/>
      <c r="BC920" s="125"/>
      <c r="BD920" s="125"/>
      <c r="BE920" s="125"/>
      <c r="BF920" s="125"/>
      <c r="BG920" s="125"/>
      <c r="BH920" s="125"/>
    </row>
    <row r="921" spans="1:60" outlineLevel="2" x14ac:dyDescent="0.2">
      <c r="A921" s="132"/>
      <c r="B921" s="133"/>
      <c r="C921" s="170" t="s">
        <v>858</v>
      </c>
      <c r="D921" s="168"/>
      <c r="E921" s="169"/>
      <c r="F921" s="135"/>
      <c r="G921" s="135"/>
      <c r="H921" s="135"/>
      <c r="I921" s="135"/>
      <c r="J921" s="135"/>
      <c r="K921" s="135"/>
      <c r="L921" s="135"/>
      <c r="M921" s="135"/>
      <c r="N921" s="134"/>
      <c r="O921" s="134"/>
      <c r="P921" s="134"/>
      <c r="Q921" s="134"/>
      <c r="R921" s="135"/>
      <c r="S921" s="135"/>
      <c r="T921" s="135"/>
      <c r="U921" s="135"/>
      <c r="V921" s="135"/>
      <c r="W921" s="135"/>
      <c r="X921" s="135"/>
      <c r="Y921" s="135"/>
      <c r="Z921" s="125"/>
      <c r="AA921" s="125"/>
      <c r="AB921" s="125"/>
      <c r="AC921" s="125"/>
      <c r="AD921" s="125"/>
      <c r="AE921" s="125"/>
      <c r="AF921" s="125"/>
      <c r="AG921" s="125" t="s">
        <v>1619</v>
      </c>
      <c r="AH921" s="125">
        <v>0</v>
      </c>
      <c r="AI921" s="125"/>
      <c r="AJ921" s="125"/>
      <c r="AK921" s="125"/>
      <c r="AL921" s="125"/>
      <c r="AM921" s="125"/>
      <c r="AN921" s="125"/>
      <c r="AO921" s="125"/>
      <c r="AP921" s="125"/>
      <c r="AQ921" s="125"/>
      <c r="AR921" s="125"/>
      <c r="AS921" s="125"/>
      <c r="AT921" s="125"/>
      <c r="AU921" s="125"/>
      <c r="AV921" s="125"/>
      <c r="AW921" s="125"/>
      <c r="AX921" s="125"/>
      <c r="AY921" s="125"/>
      <c r="AZ921" s="125"/>
      <c r="BA921" s="125"/>
      <c r="BB921" s="125"/>
      <c r="BC921" s="125"/>
      <c r="BD921" s="125"/>
      <c r="BE921" s="125"/>
      <c r="BF921" s="125"/>
      <c r="BG921" s="125"/>
      <c r="BH921" s="125"/>
    </row>
    <row r="922" spans="1:60" outlineLevel="3" x14ac:dyDescent="0.2">
      <c r="A922" s="132"/>
      <c r="B922" s="133"/>
      <c r="C922" s="170" t="s">
        <v>922</v>
      </c>
      <c r="D922" s="168"/>
      <c r="E922" s="169">
        <v>0.03</v>
      </c>
      <c r="F922" s="135"/>
      <c r="G922" s="135"/>
      <c r="H922" s="135"/>
      <c r="I922" s="135"/>
      <c r="J922" s="135"/>
      <c r="K922" s="135"/>
      <c r="L922" s="135"/>
      <c r="M922" s="135"/>
      <c r="N922" s="134"/>
      <c r="O922" s="134"/>
      <c r="P922" s="134"/>
      <c r="Q922" s="134"/>
      <c r="R922" s="135"/>
      <c r="S922" s="135"/>
      <c r="T922" s="135"/>
      <c r="U922" s="135"/>
      <c r="V922" s="135"/>
      <c r="W922" s="135"/>
      <c r="X922" s="135"/>
      <c r="Y922" s="135"/>
      <c r="Z922" s="125"/>
      <c r="AA922" s="125"/>
      <c r="AB922" s="125"/>
      <c r="AC922" s="125"/>
      <c r="AD922" s="125"/>
      <c r="AE922" s="125"/>
      <c r="AF922" s="125"/>
      <c r="AG922" s="125" t="s">
        <v>1619</v>
      </c>
      <c r="AH922" s="125">
        <v>0</v>
      </c>
      <c r="AI922" s="125"/>
      <c r="AJ922" s="125"/>
      <c r="AK922" s="125"/>
      <c r="AL922" s="125"/>
      <c r="AM922" s="125"/>
      <c r="AN922" s="125"/>
      <c r="AO922" s="125"/>
      <c r="AP922" s="125"/>
      <c r="AQ922" s="125"/>
      <c r="AR922" s="125"/>
      <c r="AS922" s="125"/>
      <c r="AT922" s="125"/>
      <c r="AU922" s="125"/>
      <c r="AV922" s="125"/>
      <c r="AW922" s="125"/>
      <c r="AX922" s="125"/>
      <c r="AY922" s="125"/>
      <c r="AZ922" s="125"/>
      <c r="BA922" s="125"/>
      <c r="BB922" s="125"/>
      <c r="BC922" s="125"/>
      <c r="BD922" s="125"/>
      <c r="BE922" s="125"/>
      <c r="BF922" s="125"/>
      <c r="BG922" s="125"/>
      <c r="BH922" s="125"/>
    </row>
    <row r="923" spans="1:60" outlineLevel="1" x14ac:dyDescent="0.2">
      <c r="A923" s="147">
        <v>226</v>
      </c>
      <c r="B923" s="148" t="s">
        <v>923</v>
      </c>
      <c r="C923" s="163" t="s">
        <v>924</v>
      </c>
      <c r="D923" s="149" t="s">
        <v>1682</v>
      </c>
      <c r="E923" s="150">
        <v>0.1048</v>
      </c>
      <c r="F923" s="151"/>
      <c r="G923" s="152">
        <f>ROUND(E923*F923,2)</f>
        <v>0</v>
      </c>
      <c r="H923" s="151">
        <v>65600</v>
      </c>
      <c r="I923" s="152">
        <f>ROUND(E923*H923,2)</f>
        <v>6874.88</v>
      </c>
      <c r="J923" s="151">
        <v>0</v>
      </c>
      <c r="K923" s="152">
        <f>ROUND(E923*J923,2)</f>
        <v>0</v>
      </c>
      <c r="L923" s="152">
        <v>21</v>
      </c>
      <c r="M923" s="152">
        <f>G923*(1+L923/100)</f>
        <v>0</v>
      </c>
      <c r="N923" s="150">
        <v>1</v>
      </c>
      <c r="O923" s="150">
        <f>ROUND(E923*N923,2)</f>
        <v>0.1</v>
      </c>
      <c r="P923" s="150">
        <v>0</v>
      </c>
      <c r="Q923" s="150">
        <f>ROUND(E923*P923,2)</f>
        <v>0</v>
      </c>
      <c r="R923" s="152" t="s">
        <v>1657</v>
      </c>
      <c r="S923" s="152" t="s">
        <v>1617</v>
      </c>
      <c r="T923" s="153" t="s">
        <v>1617</v>
      </c>
      <c r="U923" s="135">
        <v>0</v>
      </c>
      <c r="V923" s="135">
        <f>ROUND(E923*U923,2)</f>
        <v>0</v>
      </c>
      <c r="W923" s="135"/>
      <c r="X923" s="135" t="s">
        <v>1541</v>
      </c>
      <c r="Y923" s="135" t="s">
        <v>1459</v>
      </c>
      <c r="Z923" s="125"/>
      <c r="AA923" s="125"/>
      <c r="AB923" s="125"/>
      <c r="AC923" s="125"/>
      <c r="AD923" s="125"/>
      <c r="AE923" s="125"/>
      <c r="AF923" s="125"/>
      <c r="AG923" s="125" t="s">
        <v>2131</v>
      </c>
      <c r="AH923" s="125"/>
      <c r="AI923" s="125"/>
      <c r="AJ923" s="125"/>
      <c r="AK923" s="125"/>
      <c r="AL923" s="125"/>
      <c r="AM923" s="125"/>
      <c r="AN923" s="125"/>
      <c r="AO923" s="125"/>
      <c r="AP923" s="125"/>
      <c r="AQ923" s="125"/>
      <c r="AR923" s="125"/>
      <c r="AS923" s="125"/>
      <c r="AT923" s="125"/>
      <c r="AU923" s="125"/>
      <c r="AV923" s="125"/>
      <c r="AW923" s="125"/>
      <c r="AX923" s="125"/>
      <c r="AY923" s="125"/>
      <c r="AZ923" s="125"/>
      <c r="BA923" s="125"/>
      <c r="BB923" s="125"/>
      <c r="BC923" s="125"/>
      <c r="BD923" s="125"/>
      <c r="BE923" s="125"/>
      <c r="BF923" s="125"/>
      <c r="BG923" s="125"/>
      <c r="BH923" s="125"/>
    </row>
    <row r="924" spans="1:60" outlineLevel="2" x14ac:dyDescent="0.2">
      <c r="A924" s="132"/>
      <c r="B924" s="133"/>
      <c r="C924" s="170" t="s">
        <v>858</v>
      </c>
      <c r="D924" s="168"/>
      <c r="E924" s="169"/>
      <c r="F924" s="135"/>
      <c r="G924" s="135"/>
      <c r="H924" s="135"/>
      <c r="I924" s="135"/>
      <c r="J924" s="135"/>
      <c r="K924" s="135"/>
      <c r="L924" s="135"/>
      <c r="M924" s="135"/>
      <c r="N924" s="134"/>
      <c r="O924" s="134"/>
      <c r="P924" s="134"/>
      <c r="Q924" s="134"/>
      <c r="R924" s="135"/>
      <c r="S924" s="135"/>
      <c r="T924" s="135"/>
      <c r="U924" s="135"/>
      <c r="V924" s="135"/>
      <c r="W924" s="135"/>
      <c r="X924" s="135"/>
      <c r="Y924" s="135"/>
      <c r="Z924" s="125"/>
      <c r="AA924" s="125"/>
      <c r="AB924" s="125"/>
      <c r="AC924" s="125"/>
      <c r="AD924" s="125"/>
      <c r="AE924" s="125"/>
      <c r="AF924" s="125"/>
      <c r="AG924" s="125" t="s">
        <v>1619</v>
      </c>
      <c r="AH924" s="125">
        <v>0</v>
      </c>
      <c r="AI924" s="125"/>
      <c r="AJ924" s="125"/>
      <c r="AK924" s="125"/>
      <c r="AL924" s="125"/>
      <c r="AM924" s="125"/>
      <c r="AN924" s="125"/>
      <c r="AO924" s="125"/>
      <c r="AP924" s="125"/>
      <c r="AQ924" s="125"/>
      <c r="AR924" s="125"/>
      <c r="AS924" s="125"/>
      <c r="AT924" s="125"/>
      <c r="AU924" s="125"/>
      <c r="AV924" s="125"/>
      <c r="AW924" s="125"/>
      <c r="AX924" s="125"/>
      <c r="AY924" s="125"/>
      <c r="AZ924" s="125"/>
      <c r="BA924" s="125"/>
      <c r="BB924" s="125"/>
      <c r="BC924" s="125"/>
      <c r="BD924" s="125"/>
      <c r="BE924" s="125"/>
      <c r="BF924" s="125"/>
      <c r="BG924" s="125"/>
      <c r="BH924" s="125"/>
    </row>
    <row r="925" spans="1:60" outlineLevel="3" x14ac:dyDescent="0.2">
      <c r="A925" s="132"/>
      <c r="B925" s="133"/>
      <c r="C925" s="170" t="s">
        <v>925</v>
      </c>
      <c r="D925" s="168"/>
      <c r="E925" s="169">
        <v>0.1</v>
      </c>
      <c r="F925" s="135"/>
      <c r="G925" s="135"/>
      <c r="H925" s="135"/>
      <c r="I925" s="135"/>
      <c r="J925" s="135"/>
      <c r="K925" s="135"/>
      <c r="L925" s="135"/>
      <c r="M925" s="135"/>
      <c r="N925" s="134"/>
      <c r="O925" s="134"/>
      <c r="P925" s="134"/>
      <c r="Q925" s="134"/>
      <c r="R925" s="135"/>
      <c r="S925" s="135"/>
      <c r="T925" s="135"/>
      <c r="U925" s="135"/>
      <c r="V925" s="135"/>
      <c r="W925" s="135"/>
      <c r="X925" s="135"/>
      <c r="Y925" s="135"/>
      <c r="Z925" s="125"/>
      <c r="AA925" s="125"/>
      <c r="AB925" s="125"/>
      <c r="AC925" s="125"/>
      <c r="AD925" s="125"/>
      <c r="AE925" s="125"/>
      <c r="AF925" s="125"/>
      <c r="AG925" s="125" t="s">
        <v>1619</v>
      </c>
      <c r="AH925" s="125">
        <v>0</v>
      </c>
      <c r="AI925" s="125"/>
      <c r="AJ925" s="125"/>
      <c r="AK925" s="125"/>
      <c r="AL925" s="125"/>
      <c r="AM925" s="125"/>
      <c r="AN925" s="125"/>
      <c r="AO925" s="125"/>
      <c r="AP925" s="125"/>
      <c r="AQ925" s="125"/>
      <c r="AR925" s="125"/>
      <c r="AS925" s="125"/>
      <c r="AT925" s="125"/>
      <c r="AU925" s="125"/>
      <c r="AV925" s="125"/>
      <c r="AW925" s="125"/>
      <c r="AX925" s="125"/>
      <c r="AY925" s="125"/>
      <c r="AZ925" s="125"/>
      <c r="BA925" s="125"/>
      <c r="BB925" s="125"/>
      <c r="BC925" s="125"/>
      <c r="BD925" s="125"/>
      <c r="BE925" s="125"/>
      <c r="BF925" s="125"/>
      <c r="BG925" s="125"/>
      <c r="BH925" s="125"/>
    </row>
    <row r="926" spans="1:60" outlineLevel="1" x14ac:dyDescent="0.2">
      <c r="A926" s="147">
        <v>227</v>
      </c>
      <c r="B926" s="148" t="s">
        <v>926</v>
      </c>
      <c r="C926" s="163" t="s">
        <v>927</v>
      </c>
      <c r="D926" s="149" t="s">
        <v>2031</v>
      </c>
      <c r="E926" s="150">
        <v>3006.9</v>
      </c>
      <c r="F926" s="151"/>
      <c r="G926" s="152">
        <f>ROUND(E926*F926,2)</f>
        <v>0</v>
      </c>
      <c r="H926" s="151">
        <v>39.6</v>
      </c>
      <c r="I926" s="152">
        <f>ROUND(E926*H926,2)</f>
        <v>119073.24</v>
      </c>
      <c r="J926" s="151">
        <v>0</v>
      </c>
      <c r="K926" s="152">
        <f>ROUND(E926*J926,2)</f>
        <v>0</v>
      </c>
      <c r="L926" s="152">
        <v>21</v>
      </c>
      <c r="M926" s="152">
        <f>G926*(1+L926/100)</f>
        <v>0</v>
      </c>
      <c r="N926" s="150">
        <v>0</v>
      </c>
      <c r="O926" s="150">
        <f>ROUND(E926*N926,2)</f>
        <v>0</v>
      </c>
      <c r="P926" s="150">
        <v>0</v>
      </c>
      <c r="Q926" s="150">
        <f>ROUND(E926*P926,2)</f>
        <v>0</v>
      </c>
      <c r="R926" s="152" t="s">
        <v>1657</v>
      </c>
      <c r="S926" s="152" t="s">
        <v>1617</v>
      </c>
      <c r="T926" s="153" t="s">
        <v>1617</v>
      </c>
      <c r="U926" s="135">
        <v>0</v>
      </c>
      <c r="V926" s="135">
        <f>ROUND(E926*U926,2)</f>
        <v>0</v>
      </c>
      <c r="W926" s="135"/>
      <c r="X926" s="135" t="s">
        <v>1541</v>
      </c>
      <c r="Y926" s="135" t="s">
        <v>1459</v>
      </c>
      <c r="Z926" s="125"/>
      <c r="AA926" s="125"/>
      <c r="AB926" s="125"/>
      <c r="AC926" s="125"/>
      <c r="AD926" s="125"/>
      <c r="AE926" s="125"/>
      <c r="AF926" s="125"/>
      <c r="AG926" s="125" t="s">
        <v>2131</v>
      </c>
      <c r="AH926" s="125"/>
      <c r="AI926" s="125"/>
      <c r="AJ926" s="125"/>
      <c r="AK926" s="125"/>
      <c r="AL926" s="125"/>
      <c r="AM926" s="125"/>
      <c r="AN926" s="125"/>
      <c r="AO926" s="125"/>
      <c r="AP926" s="125"/>
      <c r="AQ926" s="125"/>
      <c r="AR926" s="125"/>
      <c r="AS926" s="125"/>
      <c r="AT926" s="125"/>
      <c r="AU926" s="125"/>
      <c r="AV926" s="125"/>
      <c r="AW926" s="125"/>
      <c r="AX926" s="125"/>
      <c r="AY926" s="125"/>
      <c r="AZ926" s="125"/>
      <c r="BA926" s="125"/>
      <c r="BB926" s="125"/>
      <c r="BC926" s="125"/>
      <c r="BD926" s="125"/>
      <c r="BE926" s="125"/>
      <c r="BF926" s="125"/>
      <c r="BG926" s="125"/>
      <c r="BH926" s="125"/>
    </row>
    <row r="927" spans="1:60" outlineLevel="2" x14ac:dyDescent="0.2">
      <c r="A927" s="132"/>
      <c r="B927" s="133"/>
      <c r="C927" s="170" t="s">
        <v>858</v>
      </c>
      <c r="D927" s="168"/>
      <c r="E927" s="169"/>
      <c r="F927" s="135"/>
      <c r="G927" s="135"/>
      <c r="H927" s="135"/>
      <c r="I927" s="135"/>
      <c r="J927" s="135"/>
      <c r="K927" s="135"/>
      <c r="L927" s="135"/>
      <c r="M927" s="135"/>
      <c r="N927" s="134"/>
      <c r="O927" s="134"/>
      <c r="P927" s="134"/>
      <c r="Q927" s="134"/>
      <c r="R927" s="135"/>
      <c r="S927" s="135"/>
      <c r="T927" s="135"/>
      <c r="U927" s="135"/>
      <c r="V927" s="135"/>
      <c r="W927" s="135"/>
      <c r="X927" s="135"/>
      <c r="Y927" s="135"/>
      <c r="Z927" s="125"/>
      <c r="AA927" s="125"/>
      <c r="AB927" s="125"/>
      <c r="AC927" s="125"/>
      <c r="AD927" s="125"/>
      <c r="AE927" s="125"/>
      <c r="AF927" s="125"/>
      <c r="AG927" s="125" t="s">
        <v>1619</v>
      </c>
      <c r="AH927" s="125">
        <v>0</v>
      </c>
      <c r="AI927" s="125"/>
      <c r="AJ927" s="125"/>
      <c r="AK927" s="125"/>
      <c r="AL927" s="125"/>
      <c r="AM927" s="125"/>
      <c r="AN927" s="125"/>
      <c r="AO927" s="125"/>
      <c r="AP927" s="125"/>
      <c r="AQ927" s="125"/>
      <c r="AR927" s="125"/>
      <c r="AS927" s="125"/>
      <c r="AT927" s="125"/>
      <c r="AU927" s="125"/>
      <c r="AV927" s="125"/>
      <c r="AW927" s="125"/>
      <c r="AX927" s="125"/>
      <c r="AY927" s="125"/>
      <c r="AZ927" s="125"/>
      <c r="BA927" s="125"/>
      <c r="BB927" s="125"/>
      <c r="BC927" s="125"/>
      <c r="BD927" s="125"/>
      <c r="BE927" s="125"/>
      <c r="BF927" s="125"/>
      <c r="BG927" s="125"/>
      <c r="BH927" s="125"/>
    </row>
    <row r="928" spans="1:60" outlineLevel="3" x14ac:dyDescent="0.2">
      <c r="A928" s="132"/>
      <c r="B928" s="133"/>
      <c r="C928" s="170" t="s">
        <v>859</v>
      </c>
      <c r="D928" s="168"/>
      <c r="E928" s="169">
        <v>817.2</v>
      </c>
      <c r="F928" s="135"/>
      <c r="G928" s="135"/>
      <c r="H928" s="135"/>
      <c r="I928" s="135"/>
      <c r="J928" s="135"/>
      <c r="K928" s="135"/>
      <c r="L928" s="135"/>
      <c r="M928" s="135"/>
      <c r="N928" s="134"/>
      <c r="O928" s="134"/>
      <c r="P928" s="134"/>
      <c r="Q928" s="134"/>
      <c r="R928" s="135"/>
      <c r="S928" s="135"/>
      <c r="T928" s="135"/>
      <c r="U928" s="135"/>
      <c r="V928" s="135"/>
      <c r="W928" s="135"/>
      <c r="X928" s="135"/>
      <c r="Y928" s="135"/>
      <c r="Z928" s="125"/>
      <c r="AA928" s="125"/>
      <c r="AB928" s="125"/>
      <c r="AC928" s="125"/>
      <c r="AD928" s="125"/>
      <c r="AE928" s="125"/>
      <c r="AF928" s="125"/>
      <c r="AG928" s="125" t="s">
        <v>1619</v>
      </c>
      <c r="AH928" s="125">
        <v>0</v>
      </c>
      <c r="AI928" s="125"/>
      <c r="AJ928" s="125"/>
      <c r="AK928" s="125"/>
      <c r="AL928" s="125"/>
      <c r="AM928" s="125"/>
      <c r="AN928" s="125"/>
      <c r="AO928" s="125"/>
      <c r="AP928" s="125"/>
      <c r="AQ928" s="125"/>
      <c r="AR928" s="125"/>
      <c r="AS928" s="125"/>
      <c r="AT928" s="125"/>
      <c r="AU928" s="125"/>
      <c r="AV928" s="125"/>
      <c r="AW928" s="125"/>
      <c r="AX928" s="125"/>
      <c r="AY928" s="125"/>
      <c r="AZ928" s="125"/>
      <c r="BA928" s="125"/>
      <c r="BB928" s="125"/>
      <c r="BC928" s="125"/>
      <c r="BD928" s="125"/>
      <c r="BE928" s="125"/>
      <c r="BF928" s="125"/>
      <c r="BG928" s="125"/>
      <c r="BH928" s="125"/>
    </row>
    <row r="929" spans="1:60" outlineLevel="3" x14ac:dyDescent="0.2">
      <c r="A929" s="132"/>
      <c r="B929" s="133"/>
      <c r="C929" s="170" t="s">
        <v>860</v>
      </c>
      <c r="D929" s="168"/>
      <c r="E929" s="169">
        <v>1330.8</v>
      </c>
      <c r="F929" s="135"/>
      <c r="G929" s="135"/>
      <c r="H929" s="135"/>
      <c r="I929" s="135"/>
      <c r="J929" s="135"/>
      <c r="K929" s="135"/>
      <c r="L929" s="135"/>
      <c r="M929" s="135"/>
      <c r="N929" s="134"/>
      <c r="O929" s="134"/>
      <c r="P929" s="134"/>
      <c r="Q929" s="134"/>
      <c r="R929" s="135"/>
      <c r="S929" s="135"/>
      <c r="T929" s="135"/>
      <c r="U929" s="135"/>
      <c r="V929" s="135"/>
      <c r="W929" s="135"/>
      <c r="X929" s="135"/>
      <c r="Y929" s="135"/>
      <c r="Z929" s="125"/>
      <c r="AA929" s="125"/>
      <c r="AB929" s="125"/>
      <c r="AC929" s="125"/>
      <c r="AD929" s="125"/>
      <c r="AE929" s="125"/>
      <c r="AF929" s="125"/>
      <c r="AG929" s="125" t="s">
        <v>1619</v>
      </c>
      <c r="AH929" s="125">
        <v>0</v>
      </c>
      <c r="AI929" s="125"/>
      <c r="AJ929" s="125"/>
      <c r="AK929" s="125"/>
      <c r="AL929" s="125"/>
      <c r="AM929" s="125"/>
      <c r="AN929" s="125"/>
      <c r="AO929" s="125"/>
      <c r="AP929" s="125"/>
      <c r="AQ929" s="125"/>
      <c r="AR929" s="125"/>
      <c r="AS929" s="125"/>
      <c r="AT929" s="125"/>
      <c r="AU929" s="125"/>
      <c r="AV929" s="125"/>
      <c r="AW929" s="125"/>
      <c r="AX929" s="125"/>
      <c r="AY929" s="125"/>
      <c r="AZ929" s="125"/>
      <c r="BA929" s="125"/>
      <c r="BB929" s="125"/>
      <c r="BC929" s="125"/>
      <c r="BD929" s="125"/>
      <c r="BE929" s="125"/>
      <c r="BF929" s="125"/>
      <c r="BG929" s="125"/>
      <c r="BH929" s="125"/>
    </row>
    <row r="930" spans="1:60" outlineLevel="3" x14ac:dyDescent="0.2">
      <c r="A930" s="132"/>
      <c r="B930" s="133"/>
      <c r="C930" s="170" t="s">
        <v>861</v>
      </c>
      <c r="D930" s="168"/>
      <c r="E930" s="169">
        <v>56.2</v>
      </c>
      <c r="F930" s="135"/>
      <c r="G930" s="135"/>
      <c r="H930" s="135"/>
      <c r="I930" s="135"/>
      <c r="J930" s="135"/>
      <c r="K930" s="135"/>
      <c r="L930" s="135"/>
      <c r="M930" s="135"/>
      <c r="N930" s="134"/>
      <c r="O930" s="134"/>
      <c r="P930" s="134"/>
      <c r="Q930" s="134"/>
      <c r="R930" s="135"/>
      <c r="S930" s="135"/>
      <c r="T930" s="135"/>
      <c r="U930" s="135"/>
      <c r="V930" s="135"/>
      <c r="W930" s="135"/>
      <c r="X930" s="135"/>
      <c r="Y930" s="135"/>
      <c r="Z930" s="125"/>
      <c r="AA930" s="125"/>
      <c r="AB930" s="125"/>
      <c r="AC930" s="125"/>
      <c r="AD930" s="125"/>
      <c r="AE930" s="125"/>
      <c r="AF930" s="125"/>
      <c r="AG930" s="125" t="s">
        <v>1619</v>
      </c>
      <c r="AH930" s="125">
        <v>0</v>
      </c>
      <c r="AI930" s="125"/>
      <c r="AJ930" s="125"/>
      <c r="AK930" s="125"/>
      <c r="AL930" s="125"/>
      <c r="AM930" s="125"/>
      <c r="AN930" s="125"/>
      <c r="AO930" s="125"/>
      <c r="AP930" s="125"/>
      <c r="AQ930" s="125"/>
      <c r="AR930" s="125"/>
      <c r="AS930" s="125"/>
      <c r="AT930" s="125"/>
      <c r="AU930" s="125"/>
      <c r="AV930" s="125"/>
      <c r="AW930" s="125"/>
      <c r="AX930" s="125"/>
      <c r="AY930" s="125"/>
      <c r="AZ930" s="125"/>
      <c r="BA930" s="125"/>
      <c r="BB930" s="125"/>
      <c r="BC930" s="125"/>
      <c r="BD930" s="125"/>
      <c r="BE930" s="125"/>
      <c r="BF930" s="125"/>
      <c r="BG930" s="125"/>
      <c r="BH930" s="125"/>
    </row>
    <row r="931" spans="1:60" outlineLevel="3" x14ac:dyDescent="0.2">
      <c r="A931" s="132"/>
      <c r="B931" s="133"/>
      <c r="C931" s="170" t="s">
        <v>862</v>
      </c>
      <c r="D931" s="168"/>
      <c r="E931" s="169">
        <v>48.2</v>
      </c>
      <c r="F931" s="135"/>
      <c r="G931" s="135"/>
      <c r="H931" s="135"/>
      <c r="I931" s="135"/>
      <c r="J931" s="135"/>
      <c r="K931" s="135"/>
      <c r="L931" s="135"/>
      <c r="M931" s="135"/>
      <c r="N931" s="134"/>
      <c r="O931" s="134"/>
      <c r="P931" s="134"/>
      <c r="Q931" s="134"/>
      <c r="R931" s="135"/>
      <c r="S931" s="135"/>
      <c r="T931" s="135"/>
      <c r="U931" s="135"/>
      <c r="V931" s="135"/>
      <c r="W931" s="135"/>
      <c r="X931" s="135"/>
      <c r="Y931" s="135"/>
      <c r="Z931" s="125"/>
      <c r="AA931" s="125"/>
      <c r="AB931" s="125"/>
      <c r="AC931" s="125"/>
      <c r="AD931" s="125"/>
      <c r="AE931" s="125"/>
      <c r="AF931" s="125"/>
      <c r="AG931" s="125" t="s">
        <v>1619</v>
      </c>
      <c r="AH931" s="125">
        <v>0</v>
      </c>
      <c r="AI931" s="125"/>
      <c r="AJ931" s="125"/>
      <c r="AK931" s="125"/>
      <c r="AL931" s="125"/>
      <c r="AM931" s="125"/>
      <c r="AN931" s="125"/>
      <c r="AO931" s="125"/>
      <c r="AP931" s="125"/>
      <c r="AQ931" s="125"/>
      <c r="AR931" s="125"/>
      <c r="AS931" s="125"/>
      <c r="AT931" s="125"/>
      <c r="AU931" s="125"/>
      <c r="AV931" s="125"/>
      <c r="AW931" s="125"/>
      <c r="AX931" s="125"/>
      <c r="AY931" s="125"/>
      <c r="AZ931" s="125"/>
      <c r="BA931" s="125"/>
      <c r="BB931" s="125"/>
      <c r="BC931" s="125"/>
      <c r="BD931" s="125"/>
      <c r="BE931" s="125"/>
      <c r="BF931" s="125"/>
      <c r="BG931" s="125"/>
      <c r="BH931" s="125"/>
    </row>
    <row r="932" spans="1:60" outlineLevel="3" x14ac:dyDescent="0.2">
      <c r="A932" s="132"/>
      <c r="B932" s="133"/>
      <c r="C932" s="170" t="s">
        <v>863</v>
      </c>
      <c r="D932" s="168"/>
      <c r="E932" s="169">
        <v>256.10000000000002</v>
      </c>
      <c r="F932" s="135"/>
      <c r="G932" s="135"/>
      <c r="H932" s="135"/>
      <c r="I932" s="135"/>
      <c r="J932" s="135"/>
      <c r="K932" s="135"/>
      <c r="L932" s="135"/>
      <c r="M932" s="135"/>
      <c r="N932" s="134"/>
      <c r="O932" s="134"/>
      <c r="P932" s="134"/>
      <c r="Q932" s="134"/>
      <c r="R932" s="135"/>
      <c r="S932" s="135"/>
      <c r="T932" s="135"/>
      <c r="U932" s="135"/>
      <c r="V932" s="135"/>
      <c r="W932" s="135"/>
      <c r="X932" s="135"/>
      <c r="Y932" s="135"/>
      <c r="Z932" s="125"/>
      <c r="AA932" s="125"/>
      <c r="AB932" s="125"/>
      <c r="AC932" s="125"/>
      <c r="AD932" s="125"/>
      <c r="AE932" s="125"/>
      <c r="AF932" s="125"/>
      <c r="AG932" s="125" t="s">
        <v>1619</v>
      </c>
      <c r="AH932" s="125">
        <v>0</v>
      </c>
      <c r="AI932" s="125"/>
      <c r="AJ932" s="125"/>
      <c r="AK932" s="125"/>
      <c r="AL932" s="125"/>
      <c r="AM932" s="125"/>
      <c r="AN932" s="125"/>
      <c r="AO932" s="125"/>
      <c r="AP932" s="125"/>
      <c r="AQ932" s="125"/>
      <c r="AR932" s="125"/>
      <c r="AS932" s="125"/>
      <c r="AT932" s="125"/>
      <c r="AU932" s="125"/>
      <c r="AV932" s="125"/>
      <c r="AW932" s="125"/>
      <c r="AX932" s="125"/>
      <c r="AY932" s="125"/>
      <c r="AZ932" s="125"/>
      <c r="BA932" s="125"/>
      <c r="BB932" s="125"/>
      <c r="BC932" s="125"/>
      <c r="BD932" s="125"/>
      <c r="BE932" s="125"/>
      <c r="BF932" s="125"/>
      <c r="BG932" s="125"/>
      <c r="BH932" s="125"/>
    </row>
    <row r="933" spans="1:60" outlineLevel="3" x14ac:dyDescent="0.2">
      <c r="A933" s="132"/>
      <c r="B933" s="133"/>
      <c r="C933" s="170" t="s">
        <v>864</v>
      </c>
      <c r="D933" s="168"/>
      <c r="E933" s="169">
        <v>331.2</v>
      </c>
      <c r="F933" s="135"/>
      <c r="G933" s="135"/>
      <c r="H933" s="135"/>
      <c r="I933" s="135"/>
      <c r="J933" s="135"/>
      <c r="K933" s="135"/>
      <c r="L933" s="135"/>
      <c r="M933" s="135"/>
      <c r="N933" s="134"/>
      <c r="O933" s="134"/>
      <c r="P933" s="134"/>
      <c r="Q933" s="134"/>
      <c r="R933" s="135"/>
      <c r="S933" s="135"/>
      <c r="T933" s="135"/>
      <c r="U933" s="135"/>
      <c r="V933" s="135"/>
      <c r="W933" s="135"/>
      <c r="X933" s="135"/>
      <c r="Y933" s="135"/>
      <c r="Z933" s="125"/>
      <c r="AA933" s="125"/>
      <c r="AB933" s="125"/>
      <c r="AC933" s="125"/>
      <c r="AD933" s="125"/>
      <c r="AE933" s="125"/>
      <c r="AF933" s="125"/>
      <c r="AG933" s="125" t="s">
        <v>1619</v>
      </c>
      <c r="AH933" s="125">
        <v>0</v>
      </c>
      <c r="AI933" s="125"/>
      <c r="AJ933" s="125"/>
      <c r="AK933" s="125"/>
      <c r="AL933" s="125"/>
      <c r="AM933" s="125"/>
      <c r="AN933" s="125"/>
      <c r="AO933" s="125"/>
      <c r="AP933" s="125"/>
      <c r="AQ933" s="125"/>
      <c r="AR933" s="125"/>
      <c r="AS933" s="125"/>
      <c r="AT933" s="125"/>
      <c r="AU933" s="125"/>
      <c r="AV933" s="125"/>
      <c r="AW933" s="125"/>
      <c r="AX933" s="125"/>
      <c r="AY933" s="125"/>
      <c r="AZ933" s="125"/>
      <c r="BA933" s="125"/>
      <c r="BB933" s="125"/>
      <c r="BC933" s="125"/>
      <c r="BD933" s="125"/>
      <c r="BE933" s="125"/>
      <c r="BF933" s="125"/>
      <c r="BG933" s="125"/>
      <c r="BH933" s="125"/>
    </row>
    <row r="934" spans="1:60" outlineLevel="3" x14ac:dyDescent="0.2">
      <c r="A934" s="132"/>
      <c r="B934" s="133"/>
      <c r="C934" s="170" t="s">
        <v>865</v>
      </c>
      <c r="D934" s="168"/>
      <c r="E934" s="169">
        <v>56.4</v>
      </c>
      <c r="F934" s="135"/>
      <c r="G934" s="135"/>
      <c r="H934" s="135"/>
      <c r="I934" s="135"/>
      <c r="J934" s="135"/>
      <c r="K934" s="135"/>
      <c r="L934" s="135"/>
      <c r="M934" s="135"/>
      <c r="N934" s="134"/>
      <c r="O934" s="134"/>
      <c r="P934" s="134"/>
      <c r="Q934" s="134"/>
      <c r="R934" s="135"/>
      <c r="S934" s="135"/>
      <c r="T934" s="135"/>
      <c r="U934" s="135"/>
      <c r="V934" s="135"/>
      <c r="W934" s="135"/>
      <c r="X934" s="135"/>
      <c r="Y934" s="135"/>
      <c r="Z934" s="125"/>
      <c r="AA934" s="125"/>
      <c r="AB934" s="125"/>
      <c r="AC934" s="125"/>
      <c r="AD934" s="125"/>
      <c r="AE934" s="125"/>
      <c r="AF934" s="125"/>
      <c r="AG934" s="125" t="s">
        <v>1619</v>
      </c>
      <c r="AH934" s="125">
        <v>0</v>
      </c>
      <c r="AI934" s="125"/>
      <c r="AJ934" s="125"/>
      <c r="AK934" s="125"/>
      <c r="AL934" s="125"/>
      <c r="AM934" s="125"/>
      <c r="AN934" s="125"/>
      <c r="AO934" s="125"/>
      <c r="AP934" s="125"/>
      <c r="AQ934" s="125"/>
      <c r="AR934" s="125"/>
      <c r="AS934" s="125"/>
      <c r="AT934" s="125"/>
      <c r="AU934" s="125"/>
      <c r="AV934" s="125"/>
      <c r="AW934" s="125"/>
      <c r="AX934" s="125"/>
      <c r="AY934" s="125"/>
      <c r="AZ934" s="125"/>
      <c r="BA934" s="125"/>
      <c r="BB934" s="125"/>
      <c r="BC934" s="125"/>
      <c r="BD934" s="125"/>
      <c r="BE934" s="125"/>
      <c r="BF934" s="125"/>
      <c r="BG934" s="125"/>
      <c r="BH934" s="125"/>
    </row>
    <row r="935" spans="1:60" outlineLevel="3" x14ac:dyDescent="0.2">
      <c r="A935" s="132"/>
      <c r="B935" s="133"/>
      <c r="C935" s="170" t="s">
        <v>866</v>
      </c>
      <c r="D935" s="168"/>
      <c r="E935" s="169">
        <v>23.5</v>
      </c>
      <c r="F935" s="135"/>
      <c r="G935" s="135"/>
      <c r="H935" s="135"/>
      <c r="I935" s="135"/>
      <c r="J935" s="135"/>
      <c r="K935" s="135"/>
      <c r="L935" s="135"/>
      <c r="M935" s="135"/>
      <c r="N935" s="134"/>
      <c r="O935" s="134"/>
      <c r="P935" s="134"/>
      <c r="Q935" s="134"/>
      <c r="R935" s="135"/>
      <c r="S935" s="135"/>
      <c r="T935" s="135"/>
      <c r="U935" s="135"/>
      <c r="V935" s="135"/>
      <c r="W935" s="135"/>
      <c r="X935" s="135"/>
      <c r="Y935" s="135"/>
      <c r="Z935" s="125"/>
      <c r="AA935" s="125"/>
      <c r="AB935" s="125"/>
      <c r="AC935" s="125"/>
      <c r="AD935" s="125"/>
      <c r="AE935" s="125"/>
      <c r="AF935" s="125"/>
      <c r="AG935" s="125" t="s">
        <v>1619</v>
      </c>
      <c r="AH935" s="125">
        <v>0</v>
      </c>
      <c r="AI935" s="125"/>
      <c r="AJ935" s="125"/>
      <c r="AK935" s="125"/>
      <c r="AL935" s="125"/>
      <c r="AM935" s="125"/>
      <c r="AN935" s="125"/>
      <c r="AO935" s="125"/>
      <c r="AP935" s="125"/>
      <c r="AQ935" s="125"/>
      <c r="AR935" s="125"/>
      <c r="AS935" s="125"/>
      <c r="AT935" s="125"/>
      <c r="AU935" s="125"/>
      <c r="AV935" s="125"/>
      <c r="AW935" s="125"/>
      <c r="AX935" s="125"/>
      <c r="AY935" s="125"/>
      <c r="AZ935" s="125"/>
      <c r="BA935" s="125"/>
      <c r="BB935" s="125"/>
      <c r="BC935" s="125"/>
      <c r="BD935" s="125"/>
      <c r="BE935" s="125"/>
      <c r="BF935" s="125"/>
      <c r="BG935" s="125"/>
      <c r="BH935" s="125"/>
    </row>
    <row r="936" spans="1:60" outlineLevel="3" x14ac:dyDescent="0.2">
      <c r="A936" s="132"/>
      <c r="B936" s="133"/>
      <c r="C936" s="170" t="s">
        <v>867</v>
      </c>
      <c r="D936" s="168"/>
      <c r="E936" s="169">
        <v>87.3</v>
      </c>
      <c r="F936" s="135"/>
      <c r="G936" s="135"/>
      <c r="H936" s="135"/>
      <c r="I936" s="135"/>
      <c r="J936" s="135"/>
      <c r="K936" s="135"/>
      <c r="L936" s="135"/>
      <c r="M936" s="135"/>
      <c r="N936" s="134"/>
      <c r="O936" s="134"/>
      <c r="P936" s="134"/>
      <c r="Q936" s="134"/>
      <c r="R936" s="135"/>
      <c r="S936" s="135"/>
      <c r="T936" s="135"/>
      <c r="U936" s="135"/>
      <c r="V936" s="135"/>
      <c r="W936" s="135"/>
      <c r="X936" s="135"/>
      <c r="Y936" s="135"/>
      <c r="Z936" s="125"/>
      <c r="AA936" s="125"/>
      <c r="AB936" s="125"/>
      <c r="AC936" s="125"/>
      <c r="AD936" s="125"/>
      <c r="AE936" s="125"/>
      <c r="AF936" s="125"/>
      <c r="AG936" s="125" t="s">
        <v>1619</v>
      </c>
      <c r="AH936" s="125">
        <v>0</v>
      </c>
      <c r="AI936" s="125"/>
      <c r="AJ936" s="125"/>
      <c r="AK936" s="125"/>
      <c r="AL936" s="125"/>
      <c r="AM936" s="125"/>
      <c r="AN936" s="125"/>
      <c r="AO936" s="125"/>
      <c r="AP936" s="125"/>
      <c r="AQ936" s="125"/>
      <c r="AR936" s="125"/>
      <c r="AS936" s="125"/>
      <c r="AT936" s="125"/>
      <c r="AU936" s="125"/>
      <c r="AV936" s="125"/>
      <c r="AW936" s="125"/>
      <c r="AX936" s="125"/>
      <c r="AY936" s="125"/>
      <c r="AZ936" s="125"/>
      <c r="BA936" s="125"/>
      <c r="BB936" s="125"/>
      <c r="BC936" s="125"/>
      <c r="BD936" s="125"/>
      <c r="BE936" s="125"/>
      <c r="BF936" s="125"/>
      <c r="BG936" s="125"/>
      <c r="BH936" s="125"/>
    </row>
    <row r="937" spans="1:60" outlineLevel="1" x14ac:dyDescent="0.2">
      <c r="A937" s="147">
        <v>228</v>
      </c>
      <c r="B937" s="148" t="s">
        <v>928</v>
      </c>
      <c r="C937" s="163" t="s">
        <v>929</v>
      </c>
      <c r="D937" s="149" t="s">
        <v>1682</v>
      </c>
      <c r="E937" s="150">
        <v>0.28170000000000001</v>
      </c>
      <c r="F937" s="151"/>
      <c r="G937" s="152">
        <f>ROUND(E937*F937,2)</f>
        <v>0</v>
      </c>
      <c r="H937" s="151">
        <v>71874</v>
      </c>
      <c r="I937" s="152">
        <f>ROUND(E937*H937,2)</f>
        <v>20246.91</v>
      </c>
      <c r="J937" s="151">
        <v>0</v>
      </c>
      <c r="K937" s="152">
        <f>ROUND(E937*J937,2)</f>
        <v>0</v>
      </c>
      <c r="L937" s="152">
        <v>21</v>
      </c>
      <c r="M937" s="152">
        <f>G937*(1+L937/100)</f>
        <v>0</v>
      </c>
      <c r="N937" s="150">
        <v>1</v>
      </c>
      <c r="O937" s="150">
        <f>ROUND(E937*N937,2)</f>
        <v>0.28000000000000003</v>
      </c>
      <c r="P937" s="150">
        <v>0</v>
      </c>
      <c r="Q937" s="150">
        <f>ROUND(E937*P937,2)</f>
        <v>0</v>
      </c>
      <c r="R937" s="152"/>
      <c r="S937" s="152" t="s">
        <v>1456</v>
      </c>
      <c r="T937" s="153" t="s">
        <v>1457</v>
      </c>
      <c r="U937" s="135">
        <v>0</v>
      </c>
      <c r="V937" s="135">
        <f>ROUND(E937*U937,2)</f>
        <v>0</v>
      </c>
      <c r="W937" s="135"/>
      <c r="X937" s="135" t="s">
        <v>1541</v>
      </c>
      <c r="Y937" s="135" t="s">
        <v>1459</v>
      </c>
      <c r="Z937" s="125"/>
      <c r="AA937" s="125"/>
      <c r="AB937" s="125"/>
      <c r="AC937" s="125"/>
      <c r="AD937" s="125"/>
      <c r="AE937" s="125"/>
      <c r="AF937" s="125"/>
      <c r="AG937" s="125" t="s">
        <v>2131</v>
      </c>
      <c r="AH937" s="125"/>
      <c r="AI937" s="125"/>
      <c r="AJ937" s="125"/>
      <c r="AK937" s="125"/>
      <c r="AL937" s="125"/>
      <c r="AM937" s="125"/>
      <c r="AN937" s="125"/>
      <c r="AO937" s="125"/>
      <c r="AP937" s="125"/>
      <c r="AQ937" s="125"/>
      <c r="AR937" s="125"/>
      <c r="AS937" s="125"/>
      <c r="AT937" s="125"/>
      <c r="AU937" s="125"/>
      <c r="AV937" s="125"/>
      <c r="AW937" s="125"/>
      <c r="AX937" s="125"/>
      <c r="AY937" s="125"/>
      <c r="AZ937" s="125"/>
      <c r="BA937" s="125"/>
      <c r="BB937" s="125"/>
      <c r="BC937" s="125"/>
      <c r="BD937" s="125"/>
      <c r="BE937" s="125"/>
      <c r="BF937" s="125"/>
      <c r="BG937" s="125"/>
      <c r="BH937" s="125"/>
    </row>
    <row r="938" spans="1:60" outlineLevel="2" x14ac:dyDescent="0.2">
      <c r="A938" s="132"/>
      <c r="B938" s="133"/>
      <c r="C938" s="170" t="s">
        <v>858</v>
      </c>
      <c r="D938" s="168"/>
      <c r="E938" s="169"/>
      <c r="F938" s="135"/>
      <c r="G938" s="135"/>
      <c r="H938" s="135"/>
      <c r="I938" s="135"/>
      <c r="J938" s="135"/>
      <c r="K938" s="135"/>
      <c r="L938" s="135"/>
      <c r="M938" s="135"/>
      <c r="N938" s="134"/>
      <c r="O938" s="134"/>
      <c r="P938" s="134"/>
      <c r="Q938" s="134"/>
      <c r="R938" s="135"/>
      <c r="S938" s="135"/>
      <c r="T938" s="135"/>
      <c r="U938" s="135"/>
      <c r="V938" s="135"/>
      <c r="W938" s="135"/>
      <c r="X938" s="135"/>
      <c r="Y938" s="135"/>
      <c r="Z938" s="125"/>
      <c r="AA938" s="125"/>
      <c r="AB938" s="125"/>
      <c r="AC938" s="125"/>
      <c r="AD938" s="125"/>
      <c r="AE938" s="125"/>
      <c r="AF938" s="125"/>
      <c r="AG938" s="125" t="s">
        <v>1619</v>
      </c>
      <c r="AH938" s="125">
        <v>0</v>
      </c>
      <c r="AI938" s="125"/>
      <c r="AJ938" s="125"/>
      <c r="AK938" s="125"/>
      <c r="AL938" s="125"/>
      <c r="AM938" s="125"/>
      <c r="AN938" s="125"/>
      <c r="AO938" s="125"/>
      <c r="AP938" s="125"/>
      <c r="AQ938" s="125"/>
      <c r="AR938" s="125"/>
      <c r="AS938" s="125"/>
      <c r="AT938" s="125"/>
      <c r="AU938" s="125"/>
      <c r="AV938" s="125"/>
      <c r="AW938" s="125"/>
      <c r="AX938" s="125"/>
      <c r="AY938" s="125"/>
      <c r="AZ938" s="125"/>
      <c r="BA938" s="125"/>
      <c r="BB938" s="125"/>
      <c r="BC938" s="125"/>
      <c r="BD938" s="125"/>
      <c r="BE938" s="125"/>
      <c r="BF938" s="125"/>
      <c r="BG938" s="125"/>
      <c r="BH938" s="125"/>
    </row>
    <row r="939" spans="1:60" outlineLevel="3" x14ac:dyDescent="0.2">
      <c r="A939" s="132"/>
      <c r="B939" s="133"/>
      <c r="C939" s="170" t="s">
        <v>930</v>
      </c>
      <c r="D939" s="168"/>
      <c r="E939" s="169">
        <v>0.28000000000000003</v>
      </c>
      <c r="F939" s="135"/>
      <c r="G939" s="135"/>
      <c r="H939" s="135"/>
      <c r="I939" s="135"/>
      <c r="J939" s="135"/>
      <c r="K939" s="135"/>
      <c r="L939" s="135"/>
      <c r="M939" s="135"/>
      <c r="N939" s="134"/>
      <c r="O939" s="134"/>
      <c r="P939" s="134"/>
      <c r="Q939" s="134"/>
      <c r="R939" s="135"/>
      <c r="S939" s="135"/>
      <c r="T939" s="135"/>
      <c r="U939" s="135"/>
      <c r="V939" s="135"/>
      <c r="W939" s="135"/>
      <c r="X939" s="135"/>
      <c r="Y939" s="135"/>
      <c r="Z939" s="125"/>
      <c r="AA939" s="125"/>
      <c r="AB939" s="125"/>
      <c r="AC939" s="125"/>
      <c r="AD939" s="125"/>
      <c r="AE939" s="125"/>
      <c r="AF939" s="125"/>
      <c r="AG939" s="125" t="s">
        <v>1619</v>
      </c>
      <c r="AH939" s="125">
        <v>0</v>
      </c>
      <c r="AI939" s="125"/>
      <c r="AJ939" s="125"/>
      <c r="AK939" s="125"/>
      <c r="AL939" s="125"/>
      <c r="AM939" s="125"/>
      <c r="AN939" s="125"/>
      <c r="AO939" s="125"/>
      <c r="AP939" s="125"/>
      <c r="AQ939" s="125"/>
      <c r="AR939" s="125"/>
      <c r="AS939" s="125"/>
      <c r="AT939" s="125"/>
      <c r="AU939" s="125"/>
      <c r="AV939" s="125"/>
      <c r="AW939" s="125"/>
      <c r="AX939" s="125"/>
      <c r="AY939" s="125"/>
      <c r="AZ939" s="125"/>
      <c r="BA939" s="125"/>
      <c r="BB939" s="125"/>
      <c r="BC939" s="125"/>
      <c r="BD939" s="125"/>
      <c r="BE939" s="125"/>
      <c r="BF939" s="125"/>
      <c r="BG939" s="125"/>
      <c r="BH939" s="125"/>
    </row>
    <row r="940" spans="1:60" outlineLevel="1" x14ac:dyDescent="0.2">
      <c r="A940" s="147">
        <v>229</v>
      </c>
      <c r="B940" s="148" t="s">
        <v>931</v>
      </c>
      <c r="C940" s="163" t="s">
        <v>932</v>
      </c>
      <c r="D940" s="149" t="s">
        <v>1641</v>
      </c>
      <c r="E940" s="150">
        <v>110</v>
      </c>
      <c r="F940" s="151"/>
      <c r="G940" s="152">
        <f>ROUND(E940*F940,2)</f>
        <v>0</v>
      </c>
      <c r="H940" s="151">
        <v>591</v>
      </c>
      <c r="I940" s="152">
        <f>ROUND(E940*H940,2)</f>
        <v>65010</v>
      </c>
      <c r="J940" s="151">
        <v>0</v>
      </c>
      <c r="K940" s="152">
        <f>ROUND(E940*J940,2)</f>
        <v>0</v>
      </c>
      <c r="L940" s="152">
        <v>21</v>
      </c>
      <c r="M940" s="152">
        <f>G940*(1+L940/100)</f>
        <v>0</v>
      </c>
      <c r="N940" s="150">
        <v>1.022E-2</v>
      </c>
      <c r="O940" s="150">
        <f>ROUND(E940*N940,2)</f>
        <v>1.1200000000000001</v>
      </c>
      <c r="P940" s="150">
        <v>0</v>
      </c>
      <c r="Q940" s="150">
        <f>ROUND(E940*P940,2)</f>
        <v>0</v>
      </c>
      <c r="R940" s="152" t="s">
        <v>1657</v>
      </c>
      <c r="S940" s="152" t="s">
        <v>1617</v>
      </c>
      <c r="T940" s="153" t="s">
        <v>1617</v>
      </c>
      <c r="U940" s="135">
        <v>0</v>
      </c>
      <c r="V940" s="135">
        <f>ROUND(E940*U940,2)</f>
        <v>0</v>
      </c>
      <c r="W940" s="135"/>
      <c r="X940" s="135" t="s">
        <v>1541</v>
      </c>
      <c r="Y940" s="135" t="s">
        <v>1459</v>
      </c>
      <c r="Z940" s="125"/>
      <c r="AA940" s="125"/>
      <c r="AB940" s="125"/>
      <c r="AC940" s="125"/>
      <c r="AD940" s="125"/>
      <c r="AE940" s="125"/>
      <c r="AF940" s="125"/>
      <c r="AG940" s="125" t="s">
        <v>2131</v>
      </c>
      <c r="AH940" s="125"/>
      <c r="AI940" s="125"/>
      <c r="AJ940" s="125"/>
      <c r="AK940" s="125"/>
      <c r="AL940" s="125"/>
      <c r="AM940" s="125"/>
      <c r="AN940" s="125"/>
      <c r="AO940" s="125"/>
      <c r="AP940" s="125"/>
      <c r="AQ940" s="125"/>
      <c r="AR940" s="125"/>
      <c r="AS940" s="125"/>
      <c r="AT940" s="125"/>
      <c r="AU940" s="125"/>
      <c r="AV940" s="125"/>
      <c r="AW940" s="125"/>
      <c r="AX940" s="125"/>
      <c r="AY940" s="125"/>
      <c r="AZ940" s="125"/>
      <c r="BA940" s="125"/>
      <c r="BB940" s="125"/>
      <c r="BC940" s="125"/>
      <c r="BD940" s="125"/>
      <c r="BE940" s="125"/>
      <c r="BF940" s="125"/>
      <c r="BG940" s="125"/>
      <c r="BH940" s="125"/>
    </row>
    <row r="941" spans="1:60" outlineLevel="2" x14ac:dyDescent="0.2">
      <c r="A941" s="132"/>
      <c r="B941" s="133"/>
      <c r="C941" s="269" t="s">
        <v>933</v>
      </c>
      <c r="D941" s="270"/>
      <c r="E941" s="270"/>
      <c r="F941" s="270"/>
      <c r="G941" s="270"/>
      <c r="H941" s="135"/>
      <c r="I941" s="135"/>
      <c r="J941" s="135"/>
      <c r="K941" s="135"/>
      <c r="L941" s="135"/>
      <c r="M941" s="135"/>
      <c r="N941" s="134"/>
      <c r="O941" s="134"/>
      <c r="P941" s="134"/>
      <c r="Q941" s="134"/>
      <c r="R941" s="135"/>
      <c r="S941" s="135"/>
      <c r="T941" s="135"/>
      <c r="U941" s="135"/>
      <c r="V941" s="135"/>
      <c r="W941" s="135"/>
      <c r="X941" s="135"/>
      <c r="Y941" s="135"/>
      <c r="Z941" s="125"/>
      <c r="AA941" s="125"/>
      <c r="AB941" s="125"/>
      <c r="AC941" s="125"/>
      <c r="AD941" s="125"/>
      <c r="AE941" s="125"/>
      <c r="AF941" s="125"/>
      <c r="AG941" s="125" t="s">
        <v>1462</v>
      </c>
      <c r="AH941" s="125"/>
      <c r="AI941" s="125"/>
      <c r="AJ941" s="125"/>
      <c r="AK941" s="125"/>
      <c r="AL941" s="125"/>
      <c r="AM941" s="125"/>
      <c r="AN941" s="125"/>
      <c r="AO941" s="125"/>
      <c r="AP941" s="125"/>
      <c r="AQ941" s="125"/>
      <c r="AR941" s="125"/>
      <c r="AS941" s="125"/>
      <c r="AT941" s="125"/>
      <c r="AU941" s="125"/>
      <c r="AV941" s="125"/>
      <c r="AW941" s="125"/>
      <c r="AX941" s="125"/>
      <c r="AY941" s="125"/>
      <c r="AZ941" s="125"/>
      <c r="BA941" s="125"/>
      <c r="BB941" s="125"/>
      <c r="BC941" s="125"/>
      <c r="BD941" s="125"/>
      <c r="BE941" s="125"/>
      <c r="BF941" s="125"/>
      <c r="BG941" s="125"/>
      <c r="BH941" s="125"/>
    </row>
    <row r="942" spans="1:60" outlineLevel="3" x14ac:dyDescent="0.2">
      <c r="A942" s="132"/>
      <c r="B942" s="133"/>
      <c r="C942" s="271" t="s">
        <v>934</v>
      </c>
      <c r="D942" s="272"/>
      <c r="E942" s="272"/>
      <c r="F942" s="272"/>
      <c r="G942" s="272"/>
      <c r="H942" s="135"/>
      <c r="I942" s="135"/>
      <c r="J942" s="135"/>
      <c r="K942" s="135"/>
      <c r="L942" s="135"/>
      <c r="M942" s="135"/>
      <c r="N942" s="134"/>
      <c r="O942" s="134"/>
      <c r="P942" s="134"/>
      <c r="Q942" s="134"/>
      <c r="R942" s="135"/>
      <c r="S942" s="135"/>
      <c r="T942" s="135"/>
      <c r="U942" s="135"/>
      <c r="V942" s="135"/>
      <c r="W942" s="135"/>
      <c r="X942" s="135"/>
      <c r="Y942" s="135"/>
      <c r="Z942" s="125"/>
      <c r="AA942" s="125"/>
      <c r="AB942" s="125"/>
      <c r="AC942" s="125"/>
      <c r="AD942" s="125"/>
      <c r="AE942" s="125"/>
      <c r="AF942" s="125"/>
      <c r="AG942" s="125" t="s">
        <v>1462</v>
      </c>
      <c r="AH942" s="125"/>
      <c r="AI942" s="125"/>
      <c r="AJ942" s="125"/>
      <c r="AK942" s="125"/>
      <c r="AL942" s="125"/>
      <c r="AM942" s="125"/>
      <c r="AN942" s="125"/>
      <c r="AO942" s="125"/>
      <c r="AP942" s="125"/>
      <c r="AQ942" s="125"/>
      <c r="AR942" s="125"/>
      <c r="AS942" s="125"/>
      <c r="AT942" s="125"/>
      <c r="AU942" s="125"/>
      <c r="AV942" s="125"/>
      <c r="AW942" s="125"/>
      <c r="AX942" s="125"/>
      <c r="AY942" s="125"/>
      <c r="AZ942" s="125"/>
      <c r="BA942" s="125"/>
      <c r="BB942" s="125"/>
      <c r="BC942" s="125"/>
      <c r="BD942" s="125"/>
      <c r="BE942" s="125"/>
      <c r="BF942" s="125"/>
      <c r="BG942" s="125"/>
      <c r="BH942" s="125"/>
    </row>
    <row r="943" spans="1:60" outlineLevel="2" x14ac:dyDescent="0.2">
      <c r="A943" s="132"/>
      <c r="B943" s="133"/>
      <c r="C943" s="170" t="s">
        <v>935</v>
      </c>
      <c r="D943" s="168"/>
      <c r="E943" s="169">
        <v>109.2</v>
      </c>
      <c r="F943" s="135"/>
      <c r="G943" s="135"/>
      <c r="H943" s="135"/>
      <c r="I943" s="135"/>
      <c r="J943" s="135"/>
      <c r="K943" s="135"/>
      <c r="L943" s="135"/>
      <c r="M943" s="135"/>
      <c r="N943" s="134"/>
      <c r="O943" s="134"/>
      <c r="P943" s="134"/>
      <c r="Q943" s="134"/>
      <c r="R943" s="135"/>
      <c r="S943" s="135"/>
      <c r="T943" s="135"/>
      <c r="U943" s="135"/>
      <c r="V943" s="135"/>
      <c r="W943" s="135"/>
      <c r="X943" s="135"/>
      <c r="Y943" s="135"/>
      <c r="Z943" s="125"/>
      <c r="AA943" s="125"/>
      <c r="AB943" s="125"/>
      <c r="AC943" s="125"/>
      <c r="AD943" s="125"/>
      <c r="AE943" s="125"/>
      <c r="AF943" s="125"/>
      <c r="AG943" s="125" t="s">
        <v>1619</v>
      </c>
      <c r="AH943" s="125">
        <v>0</v>
      </c>
      <c r="AI943" s="125"/>
      <c r="AJ943" s="125"/>
      <c r="AK943" s="125"/>
      <c r="AL943" s="125"/>
      <c r="AM943" s="125"/>
      <c r="AN943" s="125"/>
      <c r="AO943" s="125"/>
      <c r="AP943" s="125"/>
      <c r="AQ943" s="125"/>
      <c r="AR943" s="125"/>
      <c r="AS943" s="125"/>
      <c r="AT943" s="125"/>
      <c r="AU943" s="125"/>
      <c r="AV943" s="125"/>
      <c r="AW943" s="125"/>
      <c r="AX943" s="125"/>
      <c r="AY943" s="125"/>
      <c r="AZ943" s="125"/>
      <c r="BA943" s="125"/>
      <c r="BB943" s="125"/>
      <c r="BC943" s="125"/>
      <c r="BD943" s="125"/>
      <c r="BE943" s="125"/>
      <c r="BF943" s="125"/>
      <c r="BG943" s="125"/>
      <c r="BH943" s="125"/>
    </row>
    <row r="944" spans="1:60" outlineLevel="3" x14ac:dyDescent="0.2">
      <c r="A944" s="132"/>
      <c r="B944" s="133"/>
      <c r="C944" s="170" t="s">
        <v>936</v>
      </c>
      <c r="D944" s="168"/>
      <c r="E944" s="169">
        <v>0.8</v>
      </c>
      <c r="F944" s="135"/>
      <c r="G944" s="135"/>
      <c r="H944" s="135"/>
      <c r="I944" s="135"/>
      <c r="J944" s="135"/>
      <c r="K944" s="135"/>
      <c r="L944" s="135"/>
      <c r="M944" s="135"/>
      <c r="N944" s="134"/>
      <c r="O944" s="134"/>
      <c r="P944" s="134"/>
      <c r="Q944" s="134"/>
      <c r="R944" s="135"/>
      <c r="S944" s="135"/>
      <c r="T944" s="135"/>
      <c r="U944" s="135"/>
      <c r="V944" s="135"/>
      <c r="W944" s="135"/>
      <c r="X944" s="135"/>
      <c r="Y944" s="135"/>
      <c r="Z944" s="125"/>
      <c r="AA944" s="125"/>
      <c r="AB944" s="125"/>
      <c r="AC944" s="125"/>
      <c r="AD944" s="125"/>
      <c r="AE944" s="125"/>
      <c r="AF944" s="125"/>
      <c r="AG944" s="125" t="s">
        <v>1619</v>
      </c>
      <c r="AH944" s="125">
        <v>0</v>
      </c>
      <c r="AI944" s="125"/>
      <c r="AJ944" s="125"/>
      <c r="AK944" s="125"/>
      <c r="AL944" s="125"/>
      <c r="AM944" s="125"/>
      <c r="AN944" s="125"/>
      <c r="AO944" s="125"/>
      <c r="AP944" s="125"/>
      <c r="AQ944" s="125"/>
      <c r="AR944" s="125"/>
      <c r="AS944" s="125"/>
      <c r="AT944" s="125"/>
      <c r="AU944" s="125"/>
      <c r="AV944" s="125"/>
      <c r="AW944" s="125"/>
      <c r="AX944" s="125"/>
      <c r="AY944" s="125"/>
      <c r="AZ944" s="125"/>
      <c r="BA944" s="125"/>
      <c r="BB944" s="125"/>
      <c r="BC944" s="125"/>
      <c r="BD944" s="125"/>
      <c r="BE944" s="125"/>
      <c r="BF944" s="125"/>
      <c r="BG944" s="125"/>
      <c r="BH944" s="125"/>
    </row>
    <row r="945" spans="1:60" ht="22.5" outlineLevel="1" x14ac:dyDescent="0.2">
      <c r="A945" s="147">
        <v>230</v>
      </c>
      <c r="B945" s="148" t="s">
        <v>937</v>
      </c>
      <c r="C945" s="163" t="s">
        <v>938</v>
      </c>
      <c r="D945" s="149" t="s">
        <v>2031</v>
      </c>
      <c r="E945" s="150">
        <v>400</v>
      </c>
      <c r="F945" s="151"/>
      <c r="G945" s="152">
        <f>ROUND(E945*F945,2)</f>
        <v>0</v>
      </c>
      <c r="H945" s="151">
        <v>95.7</v>
      </c>
      <c r="I945" s="152">
        <f>ROUND(E945*H945,2)</f>
        <v>38280</v>
      </c>
      <c r="J945" s="151">
        <v>0</v>
      </c>
      <c r="K945" s="152">
        <f>ROUND(E945*J945,2)</f>
        <v>0</v>
      </c>
      <c r="L945" s="152">
        <v>21</v>
      </c>
      <c r="M945" s="152">
        <f>G945*(1+L945/100)</f>
        <v>0</v>
      </c>
      <c r="N945" s="150">
        <v>1E-3</v>
      </c>
      <c r="O945" s="150">
        <f>ROUND(E945*N945,2)</f>
        <v>0.4</v>
      </c>
      <c r="P945" s="150">
        <v>0</v>
      </c>
      <c r="Q945" s="150">
        <f>ROUND(E945*P945,2)</f>
        <v>0</v>
      </c>
      <c r="R945" s="152" t="s">
        <v>1657</v>
      </c>
      <c r="S945" s="152" t="s">
        <v>1617</v>
      </c>
      <c r="T945" s="153" t="s">
        <v>1617</v>
      </c>
      <c r="U945" s="135">
        <v>0</v>
      </c>
      <c r="V945" s="135">
        <f>ROUND(E945*U945,2)</f>
        <v>0</v>
      </c>
      <c r="W945" s="135"/>
      <c r="X945" s="135" t="s">
        <v>1541</v>
      </c>
      <c r="Y945" s="135" t="s">
        <v>1459</v>
      </c>
      <c r="Z945" s="125"/>
      <c r="AA945" s="125"/>
      <c r="AB945" s="125"/>
      <c r="AC945" s="125"/>
      <c r="AD945" s="125"/>
      <c r="AE945" s="125"/>
      <c r="AF945" s="125"/>
      <c r="AG945" s="125" t="s">
        <v>2131</v>
      </c>
      <c r="AH945" s="125"/>
      <c r="AI945" s="125"/>
      <c r="AJ945" s="125"/>
      <c r="AK945" s="125"/>
      <c r="AL945" s="125"/>
      <c r="AM945" s="125"/>
      <c r="AN945" s="125"/>
      <c r="AO945" s="125"/>
      <c r="AP945" s="125"/>
      <c r="AQ945" s="125"/>
      <c r="AR945" s="125"/>
      <c r="AS945" s="125"/>
      <c r="AT945" s="125"/>
      <c r="AU945" s="125"/>
      <c r="AV945" s="125"/>
      <c r="AW945" s="125"/>
      <c r="AX945" s="125"/>
      <c r="AY945" s="125"/>
      <c r="AZ945" s="125"/>
      <c r="BA945" s="125"/>
      <c r="BB945" s="125"/>
      <c r="BC945" s="125"/>
      <c r="BD945" s="125"/>
      <c r="BE945" s="125"/>
      <c r="BF945" s="125"/>
      <c r="BG945" s="125"/>
      <c r="BH945" s="125"/>
    </row>
    <row r="946" spans="1:60" outlineLevel="2" x14ac:dyDescent="0.2">
      <c r="A946" s="132"/>
      <c r="B946" s="133"/>
      <c r="C946" s="170" t="s">
        <v>858</v>
      </c>
      <c r="D946" s="168"/>
      <c r="E946" s="169"/>
      <c r="F946" s="135"/>
      <c r="G946" s="135"/>
      <c r="H946" s="135"/>
      <c r="I946" s="135"/>
      <c r="J946" s="135"/>
      <c r="K946" s="135"/>
      <c r="L946" s="135"/>
      <c r="M946" s="135"/>
      <c r="N946" s="134"/>
      <c r="O946" s="134"/>
      <c r="P946" s="134"/>
      <c r="Q946" s="134"/>
      <c r="R946" s="135"/>
      <c r="S946" s="135"/>
      <c r="T946" s="135"/>
      <c r="U946" s="135"/>
      <c r="V946" s="135"/>
      <c r="W946" s="135"/>
      <c r="X946" s="135"/>
      <c r="Y946" s="135"/>
      <c r="Z946" s="125"/>
      <c r="AA946" s="125"/>
      <c r="AB946" s="125"/>
      <c r="AC946" s="125"/>
      <c r="AD946" s="125"/>
      <c r="AE946" s="125"/>
      <c r="AF946" s="125"/>
      <c r="AG946" s="125" t="s">
        <v>1619</v>
      </c>
      <c r="AH946" s="125">
        <v>0</v>
      </c>
      <c r="AI946" s="125"/>
      <c r="AJ946" s="125"/>
      <c r="AK946" s="125"/>
      <c r="AL946" s="125"/>
      <c r="AM946" s="125"/>
      <c r="AN946" s="125"/>
      <c r="AO946" s="125"/>
      <c r="AP946" s="125"/>
      <c r="AQ946" s="125"/>
      <c r="AR946" s="125"/>
      <c r="AS946" s="125"/>
      <c r="AT946" s="125"/>
      <c r="AU946" s="125"/>
      <c r="AV946" s="125"/>
      <c r="AW946" s="125"/>
      <c r="AX946" s="125"/>
      <c r="AY946" s="125"/>
      <c r="AZ946" s="125"/>
      <c r="BA946" s="125"/>
      <c r="BB946" s="125"/>
      <c r="BC946" s="125"/>
      <c r="BD946" s="125"/>
      <c r="BE946" s="125"/>
      <c r="BF946" s="125"/>
      <c r="BG946" s="125"/>
      <c r="BH946" s="125"/>
    </row>
    <row r="947" spans="1:60" outlineLevel="3" x14ac:dyDescent="0.2">
      <c r="A947" s="132"/>
      <c r="B947" s="133"/>
      <c r="C947" s="170" t="s">
        <v>868</v>
      </c>
      <c r="D947" s="168"/>
      <c r="E947" s="169">
        <v>400</v>
      </c>
      <c r="F947" s="135"/>
      <c r="G947" s="135"/>
      <c r="H947" s="135"/>
      <c r="I947" s="135"/>
      <c r="J947" s="135"/>
      <c r="K947" s="135"/>
      <c r="L947" s="135"/>
      <c r="M947" s="135"/>
      <c r="N947" s="134"/>
      <c r="O947" s="134"/>
      <c r="P947" s="134"/>
      <c r="Q947" s="134"/>
      <c r="R947" s="135"/>
      <c r="S947" s="135"/>
      <c r="T947" s="135"/>
      <c r="U947" s="135"/>
      <c r="V947" s="135"/>
      <c r="W947" s="135"/>
      <c r="X947" s="135"/>
      <c r="Y947" s="135"/>
      <c r="Z947" s="125"/>
      <c r="AA947" s="125"/>
      <c r="AB947" s="125"/>
      <c r="AC947" s="125"/>
      <c r="AD947" s="125"/>
      <c r="AE947" s="125"/>
      <c r="AF947" s="125"/>
      <c r="AG947" s="125" t="s">
        <v>1619</v>
      </c>
      <c r="AH947" s="125">
        <v>0</v>
      </c>
      <c r="AI947" s="125"/>
      <c r="AJ947" s="125"/>
      <c r="AK947" s="125"/>
      <c r="AL947" s="125"/>
      <c r="AM947" s="125"/>
      <c r="AN947" s="125"/>
      <c r="AO947" s="125"/>
      <c r="AP947" s="125"/>
      <c r="AQ947" s="125"/>
      <c r="AR947" s="125"/>
      <c r="AS947" s="125"/>
      <c r="AT947" s="125"/>
      <c r="AU947" s="125"/>
      <c r="AV947" s="125"/>
      <c r="AW947" s="125"/>
      <c r="AX947" s="125"/>
      <c r="AY947" s="125"/>
      <c r="AZ947" s="125"/>
      <c r="BA947" s="125"/>
      <c r="BB947" s="125"/>
      <c r="BC947" s="125"/>
      <c r="BD947" s="125"/>
      <c r="BE947" s="125"/>
      <c r="BF947" s="125"/>
      <c r="BG947" s="125"/>
      <c r="BH947" s="125"/>
    </row>
    <row r="948" spans="1:60" outlineLevel="1" x14ac:dyDescent="0.2">
      <c r="A948" s="155">
        <v>231</v>
      </c>
      <c r="B948" s="156" t="s">
        <v>939</v>
      </c>
      <c r="C948" s="164" t="s">
        <v>940</v>
      </c>
      <c r="D948" s="157" t="s">
        <v>1232</v>
      </c>
      <c r="E948" s="158">
        <f>(G945+G940+G937+G926+G923+G920+G917+G914+G911+G908+G905+G902+G900+G898+G896+G894+G892+G890+G886+G882+G878+G874+G870+G866+G862+G850+G848)*0.01</f>
        <v>0</v>
      </c>
      <c r="F948" s="159"/>
      <c r="G948" s="160">
        <f>ROUND(E948*F948,2)</f>
        <v>0</v>
      </c>
      <c r="H948" s="159">
        <v>0</v>
      </c>
      <c r="I948" s="160">
        <f>ROUND(E948*H948,2)</f>
        <v>0</v>
      </c>
      <c r="J948" s="159">
        <v>2.1</v>
      </c>
      <c r="K948" s="160">
        <f>ROUND(E948*J948,2)</f>
        <v>0</v>
      </c>
      <c r="L948" s="160">
        <v>21</v>
      </c>
      <c r="M948" s="160">
        <f>G948*(1+L948/100)</f>
        <v>0</v>
      </c>
      <c r="N948" s="158">
        <v>0</v>
      </c>
      <c r="O948" s="158">
        <f>ROUND(E948*N948,2)</f>
        <v>0</v>
      </c>
      <c r="P948" s="158">
        <v>0</v>
      </c>
      <c r="Q948" s="158">
        <f>ROUND(E948*P948,2)</f>
        <v>0</v>
      </c>
      <c r="R948" s="160"/>
      <c r="S948" s="160" t="s">
        <v>1617</v>
      </c>
      <c r="T948" s="161" t="s">
        <v>1617</v>
      </c>
      <c r="U948" s="135">
        <v>0</v>
      </c>
      <c r="V948" s="135">
        <f>ROUND(E948*U948,2)</f>
        <v>0</v>
      </c>
      <c r="W948" s="135"/>
      <c r="X948" s="135" t="s">
        <v>1458</v>
      </c>
      <c r="Y948" s="135" t="s">
        <v>1459</v>
      </c>
      <c r="Z948" s="125"/>
      <c r="AA948" s="125"/>
      <c r="AB948" s="125"/>
      <c r="AC948" s="125"/>
      <c r="AD948" s="125"/>
      <c r="AE948" s="125"/>
      <c r="AF948" s="125"/>
      <c r="AG948" s="125" t="s">
        <v>2288</v>
      </c>
      <c r="AH948" s="125"/>
      <c r="AI948" s="125"/>
      <c r="AJ948" s="125"/>
      <c r="AK948" s="125"/>
      <c r="AL948" s="125"/>
      <c r="AM948" s="125"/>
      <c r="AN948" s="125"/>
      <c r="AO948" s="125"/>
      <c r="AP948" s="125"/>
      <c r="AQ948" s="125"/>
      <c r="AR948" s="125"/>
      <c r="AS948" s="125"/>
      <c r="AT948" s="125"/>
      <c r="AU948" s="125"/>
      <c r="AV948" s="125"/>
      <c r="AW948" s="125"/>
      <c r="AX948" s="125"/>
      <c r="AY948" s="125"/>
      <c r="AZ948" s="125"/>
      <c r="BA948" s="125"/>
      <c r="BB948" s="125"/>
      <c r="BC948" s="125"/>
      <c r="BD948" s="125"/>
      <c r="BE948" s="125"/>
      <c r="BF948" s="125"/>
      <c r="BG948" s="125"/>
      <c r="BH948" s="125"/>
    </row>
    <row r="949" spans="1:60" x14ac:dyDescent="0.2">
      <c r="A949" s="140" t="s">
        <v>1451</v>
      </c>
      <c r="B949" s="141" t="s">
        <v>1365</v>
      </c>
      <c r="C949" s="162" t="s">
        <v>1366</v>
      </c>
      <c r="D949" s="142"/>
      <c r="E949" s="143"/>
      <c r="F949" s="144"/>
      <c r="G949" s="144">
        <f>SUMIF(AG950:AG954,"&lt;&gt;NOR",G950:G954)</f>
        <v>0</v>
      </c>
      <c r="H949" s="144"/>
      <c r="I949" s="144">
        <f>SUM(I950:I954)</f>
        <v>676.72</v>
      </c>
      <c r="J949" s="144"/>
      <c r="K949" s="144">
        <f>SUM(K950:K954)</f>
        <v>2648.56</v>
      </c>
      <c r="L949" s="144"/>
      <c r="M949" s="144">
        <f>SUM(M950:M954)</f>
        <v>0</v>
      </c>
      <c r="N949" s="143"/>
      <c r="O949" s="143">
        <f>SUM(O950:O954)</f>
        <v>0</v>
      </c>
      <c r="P949" s="143"/>
      <c r="Q949" s="143">
        <f>SUM(Q950:Q954)</f>
        <v>0</v>
      </c>
      <c r="R949" s="144"/>
      <c r="S949" s="144"/>
      <c r="T949" s="145"/>
      <c r="U949" s="139"/>
      <c r="V949" s="139">
        <f>SUM(V950:V954)</f>
        <v>0</v>
      </c>
      <c r="W949" s="139"/>
      <c r="X949" s="139"/>
      <c r="Y949" s="139"/>
      <c r="AG949" t="s">
        <v>1452</v>
      </c>
    </row>
    <row r="950" spans="1:60" ht="22.5" outlineLevel="1" x14ac:dyDescent="0.2">
      <c r="A950" s="147">
        <v>232</v>
      </c>
      <c r="B950" s="148" t="s">
        <v>941</v>
      </c>
      <c r="C950" s="163" t="s">
        <v>942</v>
      </c>
      <c r="D950" s="149" t="s">
        <v>1716</v>
      </c>
      <c r="E950" s="150">
        <v>38.450000000000003</v>
      </c>
      <c r="F950" s="151"/>
      <c r="G950" s="152">
        <f>ROUND(E950*F950,2)</f>
        <v>0</v>
      </c>
      <c r="H950" s="151">
        <v>17.600000000000001</v>
      </c>
      <c r="I950" s="152">
        <f>ROUND(E950*H950,2)</f>
        <v>676.72</v>
      </c>
      <c r="J950" s="151">
        <v>63.8</v>
      </c>
      <c r="K950" s="152">
        <f>ROUND(E950*J950,2)</f>
        <v>2453.11</v>
      </c>
      <c r="L950" s="152">
        <v>21</v>
      </c>
      <c r="M950" s="152">
        <f>G950*(1+L950/100)</f>
        <v>0</v>
      </c>
      <c r="N950" s="150">
        <v>2.0000000000000002E-5</v>
      </c>
      <c r="O950" s="150">
        <f>ROUND(E950*N950,2)</f>
        <v>0</v>
      </c>
      <c r="P950" s="150">
        <v>0</v>
      </c>
      <c r="Q950" s="150">
        <f>ROUND(E950*P950,2)</f>
        <v>0</v>
      </c>
      <c r="R950" s="152"/>
      <c r="S950" s="152" t="s">
        <v>1617</v>
      </c>
      <c r="T950" s="153" t="s">
        <v>1617</v>
      </c>
      <c r="U950" s="135">
        <v>0</v>
      </c>
      <c r="V950" s="135">
        <f>ROUND(E950*U950,2)</f>
        <v>0</v>
      </c>
      <c r="W950" s="135"/>
      <c r="X950" s="135" t="s">
        <v>1458</v>
      </c>
      <c r="Y950" s="135" t="s">
        <v>1459</v>
      </c>
      <c r="Z950" s="125"/>
      <c r="AA950" s="125"/>
      <c r="AB950" s="125"/>
      <c r="AC950" s="125"/>
      <c r="AD950" s="125"/>
      <c r="AE950" s="125"/>
      <c r="AF950" s="125"/>
      <c r="AG950" s="125" t="s">
        <v>2106</v>
      </c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25"/>
      <c r="AU950" s="125"/>
      <c r="AV950" s="125"/>
      <c r="AW950" s="125"/>
      <c r="AX950" s="125"/>
      <c r="AY950" s="125"/>
      <c r="AZ950" s="125"/>
      <c r="BA950" s="125"/>
      <c r="BB950" s="125"/>
      <c r="BC950" s="125"/>
      <c r="BD950" s="125"/>
      <c r="BE950" s="125"/>
      <c r="BF950" s="125"/>
      <c r="BG950" s="125"/>
      <c r="BH950" s="125"/>
    </row>
    <row r="951" spans="1:60" outlineLevel="2" x14ac:dyDescent="0.2">
      <c r="A951" s="132"/>
      <c r="B951" s="133"/>
      <c r="C951" s="170" t="s">
        <v>1996</v>
      </c>
      <c r="D951" s="168"/>
      <c r="E951" s="169"/>
      <c r="F951" s="135"/>
      <c r="G951" s="135"/>
      <c r="H951" s="135"/>
      <c r="I951" s="135"/>
      <c r="J951" s="135"/>
      <c r="K951" s="135"/>
      <c r="L951" s="135"/>
      <c r="M951" s="135"/>
      <c r="N951" s="134"/>
      <c r="O951" s="134"/>
      <c r="P951" s="134"/>
      <c r="Q951" s="134"/>
      <c r="R951" s="135"/>
      <c r="S951" s="135"/>
      <c r="T951" s="135"/>
      <c r="U951" s="135"/>
      <c r="V951" s="135"/>
      <c r="W951" s="135"/>
      <c r="X951" s="135"/>
      <c r="Y951" s="135"/>
      <c r="Z951" s="125"/>
      <c r="AA951" s="125"/>
      <c r="AB951" s="125"/>
      <c r="AC951" s="125"/>
      <c r="AD951" s="125"/>
      <c r="AE951" s="125"/>
      <c r="AF951" s="125"/>
      <c r="AG951" s="125" t="s">
        <v>1619</v>
      </c>
      <c r="AH951" s="125">
        <v>0</v>
      </c>
      <c r="AI951" s="125"/>
      <c r="AJ951" s="125"/>
      <c r="AK951" s="125"/>
      <c r="AL951" s="125"/>
      <c r="AM951" s="125"/>
      <c r="AN951" s="125"/>
      <c r="AO951" s="125"/>
      <c r="AP951" s="125"/>
      <c r="AQ951" s="125"/>
      <c r="AR951" s="125"/>
      <c r="AS951" s="125"/>
      <c r="AT951" s="125"/>
      <c r="AU951" s="125"/>
      <c r="AV951" s="125"/>
      <c r="AW951" s="125"/>
      <c r="AX951" s="125"/>
      <c r="AY951" s="125"/>
      <c r="AZ951" s="125"/>
      <c r="BA951" s="125"/>
      <c r="BB951" s="125"/>
      <c r="BC951" s="125"/>
      <c r="BD951" s="125"/>
      <c r="BE951" s="125"/>
      <c r="BF951" s="125"/>
      <c r="BG951" s="125"/>
      <c r="BH951" s="125"/>
    </row>
    <row r="952" spans="1:60" outlineLevel="3" x14ac:dyDescent="0.2">
      <c r="A952" s="132"/>
      <c r="B952" s="133"/>
      <c r="C952" s="170" t="s">
        <v>1997</v>
      </c>
      <c r="D952" s="168"/>
      <c r="E952" s="169">
        <v>9.8000000000000007</v>
      </c>
      <c r="F952" s="135"/>
      <c r="G952" s="135"/>
      <c r="H952" s="135"/>
      <c r="I952" s="135"/>
      <c r="J952" s="135"/>
      <c r="K952" s="135"/>
      <c r="L952" s="135"/>
      <c r="M952" s="135"/>
      <c r="N952" s="134"/>
      <c r="O952" s="134"/>
      <c r="P952" s="134"/>
      <c r="Q952" s="134"/>
      <c r="R952" s="135"/>
      <c r="S952" s="135"/>
      <c r="T952" s="135"/>
      <c r="U952" s="135"/>
      <c r="V952" s="135"/>
      <c r="W952" s="135"/>
      <c r="X952" s="135"/>
      <c r="Y952" s="135"/>
      <c r="Z952" s="125"/>
      <c r="AA952" s="125"/>
      <c r="AB952" s="125"/>
      <c r="AC952" s="125"/>
      <c r="AD952" s="125"/>
      <c r="AE952" s="125"/>
      <c r="AF952" s="125"/>
      <c r="AG952" s="125" t="s">
        <v>1619</v>
      </c>
      <c r="AH952" s="125">
        <v>0</v>
      </c>
      <c r="AI952" s="125"/>
      <c r="AJ952" s="125"/>
      <c r="AK952" s="125"/>
      <c r="AL952" s="125"/>
      <c r="AM952" s="125"/>
      <c r="AN952" s="125"/>
      <c r="AO952" s="125"/>
      <c r="AP952" s="125"/>
      <c r="AQ952" s="125"/>
      <c r="AR952" s="125"/>
      <c r="AS952" s="125"/>
      <c r="AT952" s="125"/>
      <c r="AU952" s="125"/>
      <c r="AV952" s="125"/>
      <c r="AW952" s="125"/>
      <c r="AX952" s="125"/>
      <c r="AY952" s="125"/>
      <c r="AZ952" s="125"/>
      <c r="BA952" s="125"/>
      <c r="BB952" s="125"/>
      <c r="BC952" s="125"/>
      <c r="BD952" s="125"/>
      <c r="BE952" s="125"/>
      <c r="BF952" s="125"/>
      <c r="BG952" s="125"/>
      <c r="BH952" s="125"/>
    </row>
    <row r="953" spans="1:60" outlineLevel="3" x14ac:dyDescent="0.2">
      <c r="A953" s="132"/>
      <c r="B953" s="133"/>
      <c r="C953" s="170" t="s">
        <v>2000</v>
      </c>
      <c r="D953" s="168"/>
      <c r="E953" s="169">
        <v>28.65</v>
      </c>
      <c r="F953" s="135"/>
      <c r="G953" s="135"/>
      <c r="H953" s="135"/>
      <c r="I953" s="135"/>
      <c r="J953" s="135"/>
      <c r="K953" s="135"/>
      <c r="L953" s="135"/>
      <c r="M953" s="135"/>
      <c r="N953" s="134"/>
      <c r="O953" s="134"/>
      <c r="P953" s="134"/>
      <c r="Q953" s="134"/>
      <c r="R953" s="135"/>
      <c r="S953" s="135"/>
      <c r="T953" s="135"/>
      <c r="U953" s="135"/>
      <c r="V953" s="135"/>
      <c r="W953" s="135"/>
      <c r="X953" s="135"/>
      <c r="Y953" s="135"/>
      <c r="Z953" s="125"/>
      <c r="AA953" s="125"/>
      <c r="AB953" s="125"/>
      <c r="AC953" s="125"/>
      <c r="AD953" s="125"/>
      <c r="AE953" s="125"/>
      <c r="AF953" s="125"/>
      <c r="AG953" s="125" t="s">
        <v>1619</v>
      </c>
      <c r="AH953" s="125">
        <v>0</v>
      </c>
      <c r="AI953" s="125"/>
      <c r="AJ953" s="125"/>
      <c r="AK953" s="125"/>
      <c r="AL953" s="125"/>
      <c r="AM953" s="125"/>
      <c r="AN953" s="125"/>
      <c r="AO953" s="125"/>
      <c r="AP953" s="125"/>
      <c r="AQ953" s="125"/>
      <c r="AR953" s="125"/>
      <c r="AS953" s="125"/>
      <c r="AT953" s="125"/>
      <c r="AU953" s="125"/>
      <c r="AV953" s="125"/>
      <c r="AW953" s="125"/>
      <c r="AX953" s="125"/>
      <c r="AY953" s="125"/>
      <c r="AZ953" s="125"/>
      <c r="BA953" s="125"/>
      <c r="BB953" s="125"/>
      <c r="BC953" s="125"/>
      <c r="BD953" s="125"/>
      <c r="BE953" s="125"/>
      <c r="BF953" s="125"/>
      <c r="BG953" s="125"/>
      <c r="BH953" s="125"/>
    </row>
    <row r="954" spans="1:60" outlineLevel="1" x14ac:dyDescent="0.2">
      <c r="A954" s="155">
        <v>233</v>
      </c>
      <c r="B954" s="156" t="s">
        <v>943</v>
      </c>
      <c r="C954" s="164" t="s">
        <v>944</v>
      </c>
      <c r="D954" s="157" t="s">
        <v>1232</v>
      </c>
      <c r="E954" s="158">
        <v>27.145700000000001</v>
      </c>
      <c r="F954" s="159"/>
      <c r="G954" s="160">
        <f>ROUND(E954*F954,2)</f>
        <v>0</v>
      </c>
      <c r="H954" s="159">
        <v>0</v>
      </c>
      <c r="I954" s="160">
        <f>ROUND(E954*H954,2)</f>
        <v>0</v>
      </c>
      <c r="J954" s="159">
        <v>7.2</v>
      </c>
      <c r="K954" s="160">
        <f>ROUND(E954*J954,2)</f>
        <v>195.45</v>
      </c>
      <c r="L954" s="160">
        <v>21</v>
      </c>
      <c r="M954" s="160">
        <f>G954*(1+L954/100)</f>
        <v>0</v>
      </c>
      <c r="N954" s="158">
        <v>0</v>
      </c>
      <c r="O954" s="158">
        <f>ROUND(E954*N954,2)</f>
        <v>0</v>
      </c>
      <c r="P954" s="158">
        <v>0</v>
      </c>
      <c r="Q954" s="158">
        <f>ROUND(E954*P954,2)</f>
        <v>0</v>
      </c>
      <c r="R954" s="160"/>
      <c r="S954" s="160" t="s">
        <v>1617</v>
      </c>
      <c r="T954" s="161" t="s">
        <v>1617</v>
      </c>
      <c r="U954" s="135">
        <v>0</v>
      </c>
      <c r="V954" s="135">
        <f>ROUND(E954*U954,2)</f>
        <v>0</v>
      </c>
      <c r="W954" s="135"/>
      <c r="X954" s="135" t="s">
        <v>1458</v>
      </c>
      <c r="Y954" s="135" t="s">
        <v>1459</v>
      </c>
      <c r="Z954" s="125"/>
      <c r="AA954" s="125"/>
      <c r="AB954" s="125"/>
      <c r="AC954" s="125"/>
      <c r="AD954" s="125"/>
      <c r="AE954" s="125"/>
      <c r="AF954" s="125"/>
      <c r="AG954" s="125" t="s">
        <v>2288</v>
      </c>
      <c r="AH954" s="125"/>
      <c r="AI954" s="125"/>
      <c r="AJ954" s="125"/>
      <c r="AK954" s="125"/>
      <c r="AL954" s="125"/>
      <c r="AM954" s="125"/>
      <c r="AN954" s="125"/>
      <c r="AO954" s="125"/>
      <c r="AP954" s="125"/>
      <c r="AQ954" s="125"/>
      <c r="AR954" s="125"/>
      <c r="AS954" s="125"/>
      <c r="AT954" s="125"/>
      <c r="AU954" s="125"/>
      <c r="AV954" s="125"/>
      <c r="AW954" s="125"/>
      <c r="AX954" s="125"/>
      <c r="AY954" s="125"/>
      <c r="AZ954" s="125"/>
      <c r="BA954" s="125"/>
      <c r="BB954" s="125"/>
      <c r="BC954" s="125"/>
      <c r="BD954" s="125"/>
      <c r="BE954" s="125"/>
      <c r="BF954" s="125"/>
      <c r="BG954" s="125"/>
      <c r="BH954" s="125"/>
    </row>
    <row r="955" spans="1:60" x14ac:dyDescent="0.2">
      <c r="A955" s="140" t="s">
        <v>1451</v>
      </c>
      <c r="B955" s="141" t="s">
        <v>1369</v>
      </c>
      <c r="C955" s="162" t="s">
        <v>1370</v>
      </c>
      <c r="D955" s="142"/>
      <c r="E955" s="143"/>
      <c r="F955" s="144"/>
      <c r="G955" s="144">
        <f>SUMIF(AG956:AG967,"&lt;&gt;NOR",G956:G967)</f>
        <v>0</v>
      </c>
      <c r="H955" s="144"/>
      <c r="I955" s="144">
        <f>SUM(I956:I967)</f>
        <v>393.75</v>
      </c>
      <c r="J955" s="144"/>
      <c r="K955" s="144">
        <f>SUM(K956:K967)</f>
        <v>1141.8200000000002</v>
      </c>
      <c r="L955" s="144"/>
      <c r="M955" s="144">
        <f>SUM(M956:M967)</f>
        <v>0</v>
      </c>
      <c r="N955" s="143"/>
      <c r="O955" s="143">
        <f>SUM(O956:O967)</f>
        <v>0.01</v>
      </c>
      <c r="P955" s="143"/>
      <c r="Q955" s="143">
        <f>SUM(Q956:Q967)</f>
        <v>0</v>
      </c>
      <c r="R955" s="144"/>
      <c r="S955" s="144"/>
      <c r="T955" s="145"/>
      <c r="U955" s="139"/>
      <c r="V955" s="139">
        <f>SUM(V956:V967)</f>
        <v>0</v>
      </c>
      <c r="W955" s="139"/>
      <c r="X955" s="139"/>
      <c r="Y955" s="139"/>
      <c r="AG955" t="s">
        <v>1452</v>
      </c>
    </row>
    <row r="956" spans="1:60" ht="22.5" outlineLevel="1" x14ac:dyDescent="0.2">
      <c r="A956" s="147">
        <v>234</v>
      </c>
      <c r="B956" s="148" t="s">
        <v>945</v>
      </c>
      <c r="C956" s="163" t="s">
        <v>946</v>
      </c>
      <c r="D956" s="149" t="s">
        <v>1641</v>
      </c>
      <c r="E956" s="150">
        <v>0.93</v>
      </c>
      <c r="F956" s="151"/>
      <c r="G956" s="152">
        <f>ROUND(E956*F956,2)</f>
        <v>0</v>
      </c>
      <c r="H956" s="151">
        <v>20.34</v>
      </c>
      <c r="I956" s="152">
        <f>ROUND(E956*H956,2)</f>
        <v>18.920000000000002</v>
      </c>
      <c r="J956" s="151">
        <v>26.56</v>
      </c>
      <c r="K956" s="152">
        <f>ROUND(E956*J956,2)</f>
        <v>24.7</v>
      </c>
      <c r="L956" s="152">
        <v>21</v>
      </c>
      <c r="M956" s="152">
        <f>G956*(1+L956/100)</f>
        <v>0</v>
      </c>
      <c r="N956" s="150">
        <v>1.1E-4</v>
      </c>
      <c r="O956" s="150">
        <f>ROUND(E956*N956,2)</f>
        <v>0</v>
      </c>
      <c r="P956" s="150">
        <v>0</v>
      </c>
      <c r="Q956" s="150">
        <f>ROUND(E956*P956,2)</f>
        <v>0</v>
      </c>
      <c r="R956" s="152"/>
      <c r="S956" s="152" t="s">
        <v>1617</v>
      </c>
      <c r="T956" s="153" t="s">
        <v>1617</v>
      </c>
      <c r="U956" s="135">
        <v>0</v>
      </c>
      <c r="V956" s="135">
        <f>ROUND(E956*U956,2)</f>
        <v>0</v>
      </c>
      <c r="W956" s="135"/>
      <c r="X956" s="135" t="s">
        <v>1458</v>
      </c>
      <c r="Y956" s="135" t="s">
        <v>1459</v>
      </c>
      <c r="Z956" s="125"/>
      <c r="AA956" s="125"/>
      <c r="AB956" s="125"/>
      <c r="AC956" s="125"/>
      <c r="AD956" s="125"/>
      <c r="AE956" s="125"/>
      <c r="AF956" s="125"/>
      <c r="AG956" s="125" t="s">
        <v>2106</v>
      </c>
      <c r="AH956" s="125"/>
      <c r="AI956" s="125"/>
      <c r="AJ956" s="125"/>
      <c r="AK956" s="125"/>
      <c r="AL956" s="125"/>
      <c r="AM956" s="125"/>
      <c r="AN956" s="125"/>
      <c r="AO956" s="125"/>
      <c r="AP956" s="125"/>
      <c r="AQ956" s="125"/>
      <c r="AR956" s="125"/>
      <c r="AS956" s="125"/>
      <c r="AT956" s="125"/>
      <c r="AU956" s="125"/>
      <c r="AV956" s="125"/>
      <c r="AW956" s="125"/>
      <c r="AX956" s="125"/>
      <c r="AY956" s="125"/>
      <c r="AZ956" s="125"/>
      <c r="BA956" s="125"/>
      <c r="BB956" s="125"/>
      <c r="BC956" s="125"/>
      <c r="BD956" s="125"/>
      <c r="BE956" s="125"/>
      <c r="BF956" s="125"/>
      <c r="BG956" s="125"/>
      <c r="BH956" s="125"/>
    </row>
    <row r="957" spans="1:60" outlineLevel="2" x14ac:dyDescent="0.2">
      <c r="A957" s="132"/>
      <c r="B957" s="133"/>
      <c r="C957" s="170" t="s">
        <v>947</v>
      </c>
      <c r="D957" s="168"/>
      <c r="E957" s="169">
        <v>0.93</v>
      </c>
      <c r="F957" s="135"/>
      <c r="G957" s="135"/>
      <c r="H957" s="135"/>
      <c r="I957" s="135"/>
      <c r="J957" s="135"/>
      <c r="K957" s="135"/>
      <c r="L957" s="135"/>
      <c r="M957" s="135"/>
      <c r="N957" s="134"/>
      <c r="O957" s="134"/>
      <c r="P957" s="134"/>
      <c r="Q957" s="134"/>
      <c r="R957" s="135"/>
      <c r="S957" s="135"/>
      <c r="T957" s="135"/>
      <c r="U957" s="135"/>
      <c r="V957" s="135"/>
      <c r="W957" s="135"/>
      <c r="X957" s="135"/>
      <c r="Y957" s="135"/>
      <c r="Z957" s="125"/>
      <c r="AA957" s="125"/>
      <c r="AB957" s="125"/>
      <c r="AC957" s="125"/>
      <c r="AD957" s="125"/>
      <c r="AE957" s="125"/>
      <c r="AF957" s="125"/>
      <c r="AG957" s="125" t="s">
        <v>1619</v>
      </c>
      <c r="AH957" s="125">
        <v>0</v>
      </c>
      <c r="AI957" s="125"/>
      <c r="AJ957" s="125"/>
      <c r="AK957" s="125"/>
      <c r="AL957" s="125"/>
      <c r="AM957" s="125"/>
      <c r="AN957" s="125"/>
      <c r="AO957" s="125"/>
      <c r="AP957" s="125"/>
      <c r="AQ957" s="125"/>
      <c r="AR957" s="125"/>
      <c r="AS957" s="125"/>
      <c r="AT957" s="125"/>
      <c r="AU957" s="125"/>
      <c r="AV957" s="125"/>
      <c r="AW957" s="125"/>
      <c r="AX957" s="125"/>
      <c r="AY957" s="125"/>
      <c r="AZ957" s="125"/>
      <c r="BA957" s="125"/>
      <c r="BB957" s="125"/>
      <c r="BC957" s="125"/>
      <c r="BD957" s="125"/>
      <c r="BE957" s="125"/>
      <c r="BF957" s="125"/>
      <c r="BG957" s="125"/>
      <c r="BH957" s="125"/>
    </row>
    <row r="958" spans="1:60" ht="22.5" outlineLevel="1" x14ac:dyDescent="0.2">
      <c r="A958" s="147">
        <v>235</v>
      </c>
      <c r="B958" s="148" t="s">
        <v>948</v>
      </c>
      <c r="C958" s="163" t="s">
        <v>949</v>
      </c>
      <c r="D958" s="149" t="s">
        <v>1641</v>
      </c>
      <c r="E958" s="150">
        <v>0.93</v>
      </c>
      <c r="F958" s="151"/>
      <c r="G958" s="152">
        <f>ROUND(E958*F958,2)</f>
        <v>0</v>
      </c>
      <c r="H958" s="151">
        <v>120.78</v>
      </c>
      <c r="I958" s="152">
        <f>ROUND(E958*H958,2)</f>
        <v>112.33</v>
      </c>
      <c r="J958" s="151">
        <v>512.22</v>
      </c>
      <c r="K958" s="152">
        <f>ROUND(E958*J958,2)</f>
        <v>476.36</v>
      </c>
      <c r="L958" s="152">
        <v>21</v>
      </c>
      <c r="M958" s="152">
        <f>G958*(1+L958/100)</f>
        <v>0</v>
      </c>
      <c r="N958" s="150">
        <v>4.0899999999999999E-3</v>
      </c>
      <c r="O958" s="150">
        <f>ROUND(E958*N958,2)</f>
        <v>0</v>
      </c>
      <c r="P958" s="150">
        <v>0</v>
      </c>
      <c r="Q958" s="150">
        <f>ROUND(E958*P958,2)</f>
        <v>0</v>
      </c>
      <c r="R958" s="152"/>
      <c r="S958" s="152" t="s">
        <v>1617</v>
      </c>
      <c r="T958" s="153" t="s">
        <v>1617</v>
      </c>
      <c r="U958" s="135">
        <v>0</v>
      </c>
      <c r="V958" s="135">
        <f>ROUND(E958*U958,2)</f>
        <v>0</v>
      </c>
      <c r="W958" s="135"/>
      <c r="X958" s="135" t="s">
        <v>1458</v>
      </c>
      <c r="Y958" s="135" t="s">
        <v>1459</v>
      </c>
      <c r="Z958" s="125"/>
      <c r="AA958" s="125"/>
      <c r="AB958" s="125"/>
      <c r="AC958" s="125"/>
      <c r="AD958" s="125"/>
      <c r="AE958" s="125"/>
      <c r="AF958" s="125"/>
      <c r="AG958" s="125" t="s">
        <v>2106</v>
      </c>
      <c r="AH958" s="125"/>
      <c r="AI958" s="125"/>
      <c r="AJ958" s="125"/>
      <c r="AK958" s="125"/>
      <c r="AL958" s="125"/>
      <c r="AM958" s="125"/>
      <c r="AN958" s="125"/>
      <c r="AO958" s="125"/>
      <c r="AP958" s="125"/>
      <c r="AQ958" s="125"/>
      <c r="AR958" s="125"/>
      <c r="AS958" s="125"/>
      <c r="AT958" s="125"/>
      <c r="AU958" s="125"/>
      <c r="AV958" s="125"/>
      <c r="AW958" s="125"/>
      <c r="AX958" s="125"/>
      <c r="AY958" s="125"/>
      <c r="AZ958" s="125"/>
      <c r="BA958" s="125"/>
      <c r="BB958" s="125"/>
      <c r="BC958" s="125"/>
      <c r="BD958" s="125"/>
      <c r="BE958" s="125"/>
      <c r="BF958" s="125"/>
      <c r="BG958" s="125"/>
      <c r="BH958" s="125"/>
    </row>
    <row r="959" spans="1:60" outlineLevel="2" x14ac:dyDescent="0.2">
      <c r="A959" s="132"/>
      <c r="B959" s="133"/>
      <c r="C959" s="170" t="s">
        <v>950</v>
      </c>
      <c r="D959" s="168"/>
      <c r="E959" s="169">
        <v>0.93</v>
      </c>
      <c r="F959" s="135"/>
      <c r="G959" s="135"/>
      <c r="H959" s="135"/>
      <c r="I959" s="135"/>
      <c r="J959" s="135"/>
      <c r="K959" s="135"/>
      <c r="L959" s="135"/>
      <c r="M959" s="135"/>
      <c r="N959" s="134"/>
      <c r="O959" s="134"/>
      <c r="P959" s="134"/>
      <c r="Q959" s="134"/>
      <c r="R959" s="135"/>
      <c r="S959" s="135"/>
      <c r="T959" s="135"/>
      <c r="U959" s="135"/>
      <c r="V959" s="135"/>
      <c r="W959" s="135"/>
      <c r="X959" s="135"/>
      <c r="Y959" s="135"/>
      <c r="Z959" s="125"/>
      <c r="AA959" s="125"/>
      <c r="AB959" s="125"/>
      <c r="AC959" s="125"/>
      <c r="AD959" s="125"/>
      <c r="AE959" s="125"/>
      <c r="AF959" s="125"/>
      <c r="AG959" s="125" t="s">
        <v>1619</v>
      </c>
      <c r="AH959" s="125">
        <v>0</v>
      </c>
      <c r="AI959" s="125"/>
      <c r="AJ959" s="125"/>
      <c r="AK959" s="125"/>
      <c r="AL959" s="125"/>
      <c r="AM959" s="125"/>
      <c r="AN959" s="125"/>
      <c r="AO959" s="125"/>
      <c r="AP959" s="125"/>
      <c r="AQ959" s="125"/>
      <c r="AR959" s="125"/>
      <c r="AS959" s="125"/>
      <c r="AT959" s="125"/>
      <c r="AU959" s="125"/>
      <c r="AV959" s="125"/>
      <c r="AW959" s="125"/>
      <c r="AX959" s="125"/>
      <c r="AY959" s="125"/>
      <c r="AZ959" s="125"/>
      <c r="BA959" s="125"/>
      <c r="BB959" s="125"/>
      <c r="BC959" s="125"/>
      <c r="BD959" s="125"/>
      <c r="BE959" s="125"/>
      <c r="BF959" s="125"/>
      <c r="BG959" s="125"/>
      <c r="BH959" s="125"/>
    </row>
    <row r="960" spans="1:60" outlineLevel="1" x14ac:dyDescent="0.2">
      <c r="A960" s="147">
        <v>236</v>
      </c>
      <c r="B960" s="148" t="s">
        <v>951</v>
      </c>
      <c r="C960" s="163" t="s">
        <v>952</v>
      </c>
      <c r="D960" s="149" t="s">
        <v>1641</v>
      </c>
      <c r="E960" s="150">
        <v>0.93</v>
      </c>
      <c r="F960" s="151"/>
      <c r="G960" s="152">
        <f>ROUND(E960*F960,2)</f>
        <v>0</v>
      </c>
      <c r="H960" s="151">
        <v>0</v>
      </c>
      <c r="I960" s="152">
        <f>ROUND(E960*H960,2)</f>
        <v>0</v>
      </c>
      <c r="J960" s="151">
        <v>69.099999999999994</v>
      </c>
      <c r="K960" s="152">
        <f>ROUND(E960*J960,2)</f>
        <v>64.260000000000005</v>
      </c>
      <c r="L960" s="152">
        <v>21</v>
      </c>
      <c r="M960" s="152">
        <f>G960*(1+L960/100)</f>
        <v>0</v>
      </c>
      <c r="N960" s="150">
        <v>0</v>
      </c>
      <c r="O960" s="150">
        <f>ROUND(E960*N960,2)</f>
        <v>0</v>
      </c>
      <c r="P960" s="150">
        <v>0</v>
      </c>
      <c r="Q960" s="150">
        <f>ROUND(E960*P960,2)</f>
        <v>0</v>
      </c>
      <c r="R960" s="152"/>
      <c r="S960" s="152" t="s">
        <v>1617</v>
      </c>
      <c r="T960" s="153" t="s">
        <v>1617</v>
      </c>
      <c r="U960" s="135">
        <v>0</v>
      </c>
      <c r="V960" s="135">
        <f>ROUND(E960*U960,2)</f>
        <v>0</v>
      </c>
      <c r="W960" s="135"/>
      <c r="X960" s="135" t="s">
        <v>1458</v>
      </c>
      <c r="Y960" s="135" t="s">
        <v>1459</v>
      </c>
      <c r="Z960" s="125"/>
      <c r="AA960" s="125"/>
      <c r="AB960" s="125"/>
      <c r="AC960" s="125"/>
      <c r="AD960" s="125"/>
      <c r="AE960" s="125"/>
      <c r="AF960" s="125"/>
      <c r="AG960" s="125" t="s">
        <v>2106</v>
      </c>
      <c r="AH960" s="125"/>
      <c r="AI960" s="125"/>
      <c r="AJ960" s="125"/>
      <c r="AK960" s="125"/>
      <c r="AL960" s="125"/>
      <c r="AM960" s="125"/>
      <c r="AN960" s="125"/>
      <c r="AO960" s="125"/>
      <c r="AP960" s="125"/>
      <c r="AQ960" s="125"/>
      <c r="AR960" s="125"/>
      <c r="AS960" s="125"/>
      <c r="AT960" s="125"/>
      <c r="AU960" s="125"/>
      <c r="AV960" s="125"/>
      <c r="AW960" s="125"/>
      <c r="AX960" s="125"/>
      <c r="AY960" s="125"/>
      <c r="AZ960" s="125"/>
      <c r="BA960" s="125"/>
      <c r="BB960" s="125"/>
      <c r="BC960" s="125"/>
      <c r="BD960" s="125"/>
      <c r="BE960" s="125"/>
      <c r="BF960" s="125"/>
      <c r="BG960" s="125"/>
      <c r="BH960" s="125"/>
    </row>
    <row r="961" spans="1:60" outlineLevel="2" x14ac:dyDescent="0.2">
      <c r="A961" s="132"/>
      <c r="B961" s="133"/>
      <c r="C961" s="170" t="s">
        <v>947</v>
      </c>
      <c r="D961" s="168"/>
      <c r="E961" s="169">
        <v>0.93</v>
      </c>
      <c r="F961" s="135"/>
      <c r="G961" s="135"/>
      <c r="H961" s="135"/>
      <c r="I961" s="135"/>
      <c r="J961" s="135"/>
      <c r="K961" s="135"/>
      <c r="L961" s="135"/>
      <c r="M961" s="135"/>
      <c r="N961" s="134"/>
      <c r="O961" s="134"/>
      <c r="P961" s="134"/>
      <c r="Q961" s="134"/>
      <c r="R961" s="135"/>
      <c r="S961" s="135"/>
      <c r="T961" s="135"/>
      <c r="U961" s="135"/>
      <c r="V961" s="135"/>
      <c r="W961" s="135"/>
      <c r="X961" s="135"/>
      <c r="Y961" s="135"/>
      <c r="Z961" s="125"/>
      <c r="AA961" s="125"/>
      <c r="AB961" s="125"/>
      <c r="AC961" s="125"/>
      <c r="AD961" s="125"/>
      <c r="AE961" s="125"/>
      <c r="AF961" s="125"/>
      <c r="AG961" s="125" t="s">
        <v>1619</v>
      </c>
      <c r="AH961" s="125">
        <v>0</v>
      </c>
      <c r="AI961" s="125"/>
      <c r="AJ961" s="125"/>
      <c r="AK961" s="125"/>
      <c r="AL961" s="125"/>
      <c r="AM961" s="125"/>
      <c r="AN961" s="125"/>
      <c r="AO961" s="125"/>
      <c r="AP961" s="125"/>
      <c r="AQ961" s="125"/>
      <c r="AR961" s="125"/>
      <c r="AS961" s="125"/>
      <c r="AT961" s="125"/>
      <c r="AU961" s="125"/>
      <c r="AV961" s="125"/>
      <c r="AW961" s="125"/>
      <c r="AX961" s="125"/>
      <c r="AY961" s="125"/>
      <c r="AZ961" s="125"/>
      <c r="BA961" s="125"/>
      <c r="BB961" s="125"/>
      <c r="BC961" s="125"/>
      <c r="BD961" s="125"/>
      <c r="BE961" s="125"/>
      <c r="BF961" s="125"/>
      <c r="BG961" s="125"/>
      <c r="BH961" s="125"/>
    </row>
    <row r="962" spans="1:60" ht="22.5" outlineLevel="1" x14ac:dyDescent="0.2">
      <c r="A962" s="147">
        <v>237</v>
      </c>
      <c r="B962" s="148" t="s">
        <v>953</v>
      </c>
      <c r="C962" s="163" t="s">
        <v>954</v>
      </c>
      <c r="D962" s="149" t="s">
        <v>1716</v>
      </c>
      <c r="E962" s="150">
        <v>1.2</v>
      </c>
      <c r="F962" s="151"/>
      <c r="G962" s="152">
        <f>ROUND(E962*F962,2)</f>
        <v>0</v>
      </c>
      <c r="H962" s="151">
        <v>218.75</v>
      </c>
      <c r="I962" s="152">
        <f>ROUND(E962*H962,2)</f>
        <v>262.5</v>
      </c>
      <c r="J962" s="151">
        <v>63.75</v>
      </c>
      <c r="K962" s="152">
        <f>ROUND(E962*J962,2)</f>
        <v>76.5</v>
      </c>
      <c r="L962" s="152">
        <v>21</v>
      </c>
      <c r="M962" s="152">
        <f>G962*(1+L962/100)</f>
        <v>0</v>
      </c>
      <c r="N962" s="150">
        <v>9.0000000000000006E-5</v>
      </c>
      <c r="O962" s="150">
        <f>ROUND(E962*N962,2)</f>
        <v>0</v>
      </c>
      <c r="P962" s="150">
        <v>0</v>
      </c>
      <c r="Q962" s="150">
        <f>ROUND(E962*P962,2)</f>
        <v>0</v>
      </c>
      <c r="R962" s="152"/>
      <c r="S962" s="152" t="s">
        <v>1617</v>
      </c>
      <c r="T962" s="153" t="s">
        <v>1617</v>
      </c>
      <c r="U962" s="135">
        <v>0</v>
      </c>
      <c r="V962" s="135">
        <f>ROUND(E962*U962,2)</f>
        <v>0</v>
      </c>
      <c r="W962" s="135"/>
      <c r="X962" s="135" t="s">
        <v>1458</v>
      </c>
      <c r="Y962" s="135" t="s">
        <v>1459</v>
      </c>
      <c r="Z962" s="125"/>
      <c r="AA962" s="125"/>
      <c r="AB962" s="125"/>
      <c r="AC962" s="125"/>
      <c r="AD962" s="125"/>
      <c r="AE962" s="125"/>
      <c r="AF962" s="125"/>
      <c r="AG962" s="125" t="s">
        <v>2106</v>
      </c>
      <c r="AH962" s="125"/>
      <c r="AI962" s="125"/>
      <c r="AJ962" s="125"/>
      <c r="AK962" s="125"/>
      <c r="AL962" s="125"/>
      <c r="AM962" s="125"/>
      <c r="AN962" s="125"/>
      <c r="AO962" s="125"/>
      <c r="AP962" s="125"/>
      <c r="AQ962" s="125"/>
      <c r="AR962" s="125"/>
      <c r="AS962" s="125"/>
      <c r="AT962" s="125"/>
      <c r="AU962" s="125"/>
      <c r="AV962" s="125"/>
      <c r="AW962" s="125"/>
      <c r="AX962" s="125"/>
      <c r="AY962" s="125"/>
      <c r="AZ962" s="125"/>
      <c r="BA962" s="125"/>
      <c r="BB962" s="125"/>
      <c r="BC962" s="125"/>
      <c r="BD962" s="125"/>
      <c r="BE962" s="125"/>
      <c r="BF962" s="125"/>
      <c r="BG962" s="125"/>
      <c r="BH962" s="125"/>
    </row>
    <row r="963" spans="1:60" outlineLevel="2" x14ac:dyDescent="0.2">
      <c r="A963" s="132"/>
      <c r="B963" s="133"/>
      <c r="C963" s="170" t="s">
        <v>955</v>
      </c>
      <c r="D963" s="168"/>
      <c r="E963" s="169">
        <v>1.2</v>
      </c>
      <c r="F963" s="135"/>
      <c r="G963" s="135"/>
      <c r="H963" s="135"/>
      <c r="I963" s="135"/>
      <c r="J963" s="135"/>
      <c r="K963" s="135"/>
      <c r="L963" s="135"/>
      <c r="M963" s="135"/>
      <c r="N963" s="134"/>
      <c r="O963" s="134"/>
      <c r="P963" s="134"/>
      <c r="Q963" s="134"/>
      <c r="R963" s="135"/>
      <c r="S963" s="135"/>
      <c r="T963" s="135"/>
      <c r="U963" s="135"/>
      <c r="V963" s="135"/>
      <c r="W963" s="135"/>
      <c r="X963" s="135"/>
      <c r="Y963" s="135"/>
      <c r="Z963" s="125"/>
      <c r="AA963" s="125"/>
      <c r="AB963" s="125"/>
      <c r="AC963" s="125"/>
      <c r="AD963" s="125"/>
      <c r="AE963" s="125"/>
      <c r="AF963" s="125"/>
      <c r="AG963" s="125" t="s">
        <v>1619</v>
      </c>
      <c r="AH963" s="125">
        <v>0</v>
      </c>
      <c r="AI963" s="125"/>
      <c r="AJ963" s="125"/>
      <c r="AK963" s="125"/>
      <c r="AL963" s="125"/>
      <c r="AM963" s="125"/>
      <c r="AN963" s="125"/>
      <c r="AO963" s="125"/>
      <c r="AP963" s="125"/>
      <c r="AQ963" s="125"/>
      <c r="AR963" s="125"/>
      <c r="AS963" s="125"/>
      <c r="AT963" s="125"/>
      <c r="AU963" s="125"/>
      <c r="AV963" s="125"/>
      <c r="AW963" s="125"/>
      <c r="AX963" s="125"/>
      <c r="AY963" s="125"/>
      <c r="AZ963" s="125"/>
      <c r="BA963" s="125"/>
      <c r="BB963" s="125"/>
      <c r="BC963" s="125"/>
      <c r="BD963" s="125"/>
      <c r="BE963" s="125"/>
      <c r="BF963" s="125"/>
      <c r="BG963" s="125"/>
      <c r="BH963" s="125"/>
    </row>
    <row r="964" spans="1:60" ht="22.5" outlineLevel="1" x14ac:dyDescent="0.2">
      <c r="A964" s="147">
        <v>238</v>
      </c>
      <c r="B964" s="148" t="s">
        <v>956</v>
      </c>
      <c r="C964" s="163" t="s">
        <v>957</v>
      </c>
      <c r="D964" s="149" t="s">
        <v>1641</v>
      </c>
      <c r="E964" s="150">
        <v>1</v>
      </c>
      <c r="F964" s="151"/>
      <c r="G964" s="152">
        <f>ROUND(E964*F964,2)</f>
        <v>0</v>
      </c>
      <c r="H964" s="151">
        <v>0</v>
      </c>
      <c r="I964" s="152">
        <f>ROUND(E964*H964,2)</f>
        <v>0</v>
      </c>
      <c r="J964" s="151">
        <v>500</v>
      </c>
      <c r="K964" s="152">
        <f>ROUND(E964*J964,2)</f>
        <v>500</v>
      </c>
      <c r="L964" s="152">
        <v>21</v>
      </c>
      <c r="M964" s="152">
        <f>G964*(1+L964/100)</f>
        <v>0</v>
      </c>
      <c r="N964" s="150">
        <v>1.3599999999999999E-2</v>
      </c>
      <c r="O964" s="150">
        <f>ROUND(E964*N964,2)</f>
        <v>0.01</v>
      </c>
      <c r="P964" s="150">
        <v>0</v>
      </c>
      <c r="Q964" s="150">
        <f>ROUND(E964*P964,2)</f>
        <v>0</v>
      </c>
      <c r="R964" s="152"/>
      <c r="S964" s="152" t="s">
        <v>1456</v>
      </c>
      <c r="T964" s="153" t="s">
        <v>1457</v>
      </c>
      <c r="U964" s="135">
        <v>0</v>
      </c>
      <c r="V964" s="135">
        <f>ROUND(E964*U964,2)</f>
        <v>0</v>
      </c>
      <c r="W964" s="135"/>
      <c r="X964" s="135" t="s">
        <v>1458</v>
      </c>
      <c r="Y964" s="135" t="s">
        <v>1459</v>
      </c>
      <c r="Z964" s="125"/>
      <c r="AA964" s="125"/>
      <c r="AB964" s="125"/>
      <c r="AC964" s="125"/>
      <c r="AD964" s="125"/>
      <c r="AE964" s="125"/>
      <c r="AF964" s="125"/>
      <c r="AG964" s="125" t="s">
        <v>1460</v>
      </c>
      <c r="AH964" s="125"/>
      <c r="AI964" s="125"/>
      <c r="AJ964" s="125"/>
      <c r="AK964" s="125"/>
      <c r="AL964" s="125"/>
      <c r="AM964" s="125"/>
      <c r="AN964" s="125"/>
      <c r="AO964" s="125"/>
      <c r="AP964" s="125"/>
      <c r="AQ964" s="125"/>
      <c r="AR964" s="125"/>
      <c r="AS964" s="125"/>
      <c r="AT964" s="125"/>
      <c r="AU964" s="125"/>
      <c r="AV964" s="125"/>
      <c r="AW964" s="125"/>
      <c r="AX964" s="125"/>
      <c r="AY964" s="125"/>
      <c r="AZ964" s="125"/>
      <c r="BA964" s="125"/>
      <c r="BB964" s="125"/>
      <c r="BC964" s="125"/>
      <c r="BD964" s="125"/>
      <c r="BE964" s="125"/>
      <c r="BF964" s="125"/>
      <c r="BG964" s="125"/>
      <c r="BH964" s="125"/>
    </row>
    <row r="965" spans="1:60" outlineLevel="2" x14ac:dyDescent="0.2">
      <c r="A965" s="132"/>
      <c r="B965" s="133"/>
      <c r="C965" s="170" t="s">
        <v>958</v>
      </c>
      <c r="D965" s="168"/>
      <c r="E965" s="169">
        <v>1</v>
      </c>
      <c r="F965" s="135"/>
      <c r="G965" s="135"/>
      <c r="H965" s="135"/>
      <c r="I965" s="135"/>
      <c r="J965" s="135"/>
      <c r="K965" s="135"/>
      <c r="L965" s="135"/>
      <c r="M965" s="135"/>
      <c r="N965" s="134"/>
      <c r="O965" s="134"/>
      <c r="P965" s="134"/>
      <c r="Q965" s="134"/>
      <c r="R965" s="135"/>
      <c r="S965" s="135"/>
      <c r="T965" s="135"/>
      <c r="U965" s="135"/>
      <c r="V965" s="135"/>
      <c r="W965" s="135"/>
      <c r="X965" s="135"/>
      <c r="Y965" s="135"/>
      <c r="Z965" s="125"/>
      <c r="AA965" s="125"/>
      <c r="AB965" s="125"/>
      <c r="AC965" s="125"/>
      <c r="AD965" s="125"/>
      <c r="AE965" s="125"/>
      <c r="AF965" s="125"/>
      <c r="AG965" s="125" t="s">
        <v>1619</v>
      </c>
      <c r="AH965" s="125">
        <v>0</v>
      </c>
      <c r="AI965" s="125"/>
      <c r="AJ965" s="125"/>
      <c r="AK965" s="125"/>
      <c r="AL965" s="125"/>
      <c r="AM965" s="125"/>
      <c r="AN965" s="125"/>
      <c r="AO965" s="125"/>
      <c r="AP965" s="125"/>
      <c r="AQ965" s="125"/>
      <c r="AR965" s="125"/>
      <c r="AS965" s="125"/>
      <c r="AT965" s="125"/>
      <c r="AU965" s="125"/>
      <c r="AV965" s="125"/>
      <c r="AW965" s="125"/>
      <c r="AX965" s="125"/>
      <c r="AY965" s="125"/>
      <c r="AZ965" s="125"/>
      <c r="BA965" s="125"/>
      <c r="BB965" s="125"/>
      <c r="BC965" s="125"/>
      <c r="BD965" s="125"/>
      <c r="BE965" s="125"/>
      <c r="BF965" s="125"/>
      <c r="BG965" s="125"/>
      <c r="BH965" s="125"/>
    </row>
    <row r="966" spans="1:60" outlineLevel="3" x14ac:dyDescent="0.2">
      <c r="A966" s="132"/>
      <c r="B966" s="133"/>
      <c r="C966" s="170" t="s">
        <v>959</v>
      </c>
      <c r="D966" s="168"/>
      <c r="E966" s="169"/>
      <c r="F966" s="135"/>
      <c r="G966" s="135"/>
      <c r="H966" s="135"/>
      <c r="I966" s="135"/>
      <c r="J966" s="135"/>
      <c r="K966" s="135"/>
      <c r="L966" s="135"/>
      <c r="M966" s="135"/>
      <c r="N966" s="134"/>
      <c r="O966" s="134"/>
      <c r="P966" s="134"/>
      <c r="Q966" s="134"/>
      <c r="R966" s="135"/>
      <c r="S966" s="135"/>
      <c r="T966" s="135"/>
      <c r="U966" s="135"/>
      <c r="V966" s="135"/>
      <c r="W966" s="135"/>
      <c r="X966" s="135"/>
      <c r="Y966" s="135"/>
      <c r="Z966" s="125"/>
      <c r="AA966" s="125"/>
      <c r="AB966" s="125"/>
      <c r="AC966" s="125"/>
      <c r="AD966" s="125"/>
      <c r="AE966" s="125"/>
      <c r="AF966" s="125"/>
      <c r="AG966" s="125" t="s">
        <v>1619</v>
      </c>
      <c r="AH966" s="125">
        <v>0</v>
      </c>
      <c r="AI966" s="125"/>
      <c r="AJ966" s="125"/>
      <c r="AK966" s="125"/>
      <c r="AL966" s="125"/>
      <c r="AM966" s="125"/>
      <c r="AN966" s="125"/>
      <c r="AO966" s="125"/>
      <c r="AP966" s="125"/>
      <c r="AQ966" s="125"/>
      <c r="AR966" s="125"/>
      <c r="AS966" s="125"/>
      <c r="AT966" s="125"/>
      <c r="AU966" s="125"/>
      <c r="AV966" s="125"/>
      <c r="AW966" s="125"/>
      <c r="AX966" s="125"/>
      <c r="AY966" s="125"/>
      <c r="AZ966" s="125"/>
      <c r="BA966" s="125"/>
      <c r="BB966" s="125"/>
      <c r="BC966" s="125"/>
      <c r="BD966" s="125"/>
      <c r="BE966" s="125"/>
      <c r="BF966" s="125"/>
      <c r="BG966" s="125"/>
      <c r="BH966" s="125"/>
    </row>
    <row r="967" spans="1:60" outlineLevel="1" x14ac:dyDescent="0.2">
      <c r="A967" s="155">
        <v>239</v>
      </c>
      <c r="B967" s="156" t="s">
        <v>960</v>
      </c>
      <c r="C967" s="164" t="s">
        <v>961</v>
      </c>
      <c r="D967" s="157" t="s">
        <v>1232</v>
      </c>
      <c r="E967" s="158">
        <f>(G964+G962+G960+G958+G956)*0.01</f>
        <v>0</v>
      </c>
      <c r="F967" s="159"/>
      <c r="G967" s="160">
        <f>ROUND(E967*F967,2)</f>
        <v>0</v>
      </c>
      <c r="H967" s="159">
        <v>0</v>
      </c>
      <c r="I967" s="160">
        <f>ROUND(E967*H967,2)</f>
        <v>0</v>
      </c>
      <c r="J967" s="159">
        <v>4</v>
      </c>
      <c r="K967" s="160">
        <f>ROUND(E967*J967,2)</f>
        <v>0</v>
      </c>
      <c r="L967" s="160">
        <v>21</v>
      </c>
      <c r="M967" s="160">
        <f>G967*(1+L967/100)</f>
        <v>0</v>
      </c>
      <c r="N967" s="158">
        <v>0</v>
      </c>
      <c r="O967" s="158">
        <f>ROUND(E967*N967,2)</f>
        <v>0</v>
      </c>
      <c r="P967" s="158">
        <v>0</v>
      </c>
      <c r="Q967" s="158">
        <f>ROUND(E967*P967,2)</f>
        <v>0</v>
      </c>
      <c r="R967" s="160"/>
      <c r="S967" s="160" t="s">
        <v>1617</v>
      </c>
      <c r="T967" s="161" t="s">
        <v>1617</v>
      </c>
      <c r="U967" s="135">
        <v>0</v>
      </c>
      <c r="V967" s="135">
        <f>ROUND(E967*U967,2)</f>
        <v>0</v>
      </c>
      <c r="W967" s="135"/>
      <c r="X967" s="135" t="s">
        <v>1458</v>
      </c>
      <c r="Y967" s="135" t="s">
        <v>1459</v>
      </c>
      <c r="Z967" s="125"/>
      <c r="AA967" s="125"/>
      <c r="AB967" s="125"/>
      <c r="AC967" s="125"/>
      <c r="AD967" s="125"/>
      <c r="AE967" s="125"/>
      <c r="AF967" s="125"/>
      <c r="AG967" s="125" t="s">
        <v>2288</v>
      </c>
      <c r="AH967" s="125"/>
      <c r="AI967" s="125"/>
      <c r="AJ967" s="125"/>
      <c r="AK967" s="125"/>
      <c r="AL967" s="125"/>
      <c r="AM967" s="125"/>
      <c r="AN967" s="125"/>
      <c r="AO967" s="125"/>
      <c r="AP967" s="125"/>
      <c r="AQ967" s="125"/>
      <c r="AR967" s="125"/>
      <c r="AS967" s="125"/>
      <c r="AT967" s="125"/>
      <c r="AU967" s="125"/>
      <c r="AV967" s="125"/>
      <c r="AW967" s="125"/>
      <c r="AX967" s="125"/>
      <c r="AY967" s="125"/>
      <c r="AZ967" s="125"/>
      <c r="BA967" s="125"/>
      <c r="BB967" s="125"/>
      <c r="BC967" s="125"/>
      <c r="BD967" s="125"/>
      <c r="BE967" s="125"/>
      <c r="BF967" s="125"/>
      <c r="BG967" s="125"/>
      <c r="BH967" s="125"/>
    </row>
    <row r="968" spans="1:60" x14ac:dyDescent="0.2">
      <c r="A968" s="140" t="s">
        <v>1451</v>
      </c>
      <c r="B968" s="141" t="s">
        <v>1371</v>
      </c>
      <c r="C968" s="162" t="s">
        <v>1372</v>
      </c>
      <c r="D968" s="142"/>
      <c r="E968" s="143"/>
      <c r="F968" s="144"/>
      <c r="G968" s="144">
        <f>SUMIF(AG969:AG1006,"&lt;&gt;NOR",G969:G1006)</f>
        <v>0</v>
      </c>
      <c r="H968" s="144"/>
      <c r="I968" s="144">
        <f>SUM(I969:I1006)</f>
        <v>21276.670000000002</v>
      </c>
      <c r="J968" s="144"/>
      <c r="K968" s="144">
        <f>SUM(K969:K1006)</f>
        <v>101755.42000000001</v>
      </c>
      <c r="L968" s="144"/>
      <c r="M968" s="144">
        <f>SUM(M969:M1006)</f>
        <v>0</v>
      </c>
      <c r="N968" s="143"/>
      <c r="O968" s="143">
        <f>SUM(O969:O1006)</f>
        <v>0.15</v>
      </c>
      <c r="P968" s="143"/>
      <c r="Q968" s="143">
        <f>SUM(Q969:Q1006)</f>
        <v>0</v>
      </c>
      <c r="R968" s="144"/>
      <c r="S968" s="144"/>
      <c r="T968" s="145"/>
      <c r="U968" s="139"/>
      <c r="V968" s="139">
        <f>SUM(V969:V1006)</f>
        <v>0</v>
      </c>
      <c r="W968" s="139"/>
      <c r="X968" s="139"/>
      <c r="Y968" s="139"/>
      <c r="AG968" t="s">
        <v>1452</v>
      </c>
    </row>
    <row r="969" spans="1:60" outlineLevel="1" x14ac:dyDescent="0.2">
      <c r="A969" s="147">
        <v>240</v>
      </c>
      <c r="B969" s="148" t="s">
        <v>962</v>
      </c>
      <c r="C969" s="163" t="s">
        <v>963</v>
      </c>
      <c r="D969" s="149" t="s">
        <v>1641</v>
      </c>
      <c r="E969" s="150">
        <v>118.05</v>
      </c>
      <c r="F969" s="151"/>
      <c r="G969" s="152">
        <f>ROUND(E969*F969,2)</f>
        <v>0</v>
      </c>
      <c r="H969" s="151">
        <v>39.65</v>
      </c>
      <c r="I969" s="152">
        <f>ROUND(E969*H969,2)</f>
        <v>4680.68</v>
      </c>
      <c r="J969" s="151">
        <v>154.35</v>
      </c>
      <c r="K969" s="152">
        <f>ROUND(E969*J969,2)</f>
        <v>18221.02</v>
      </c>
      <c r="L969" s="152">
        <v>21</v>
      </c>
      <c r="M969" s="152">
        <f>G969*(1+L969/100)</f>
        <v>0</v>
      </c>
      <c r="N969" s="150">
        <v>2.7999999999999998E-4</v>
      </c>
      <c r="O969" s="150">
        <f>ROUND(E969*N969,2)</f>
        <v>0.03</v>
      </c>
      <c r="P969" s="150">
        <v>0</v>
      </c>
      <c r="Q969" s="150">
        <f>ROUND(E969*P969,2)</f>
        <v>0</v>
      </c>
      <c r="R969" s="152"/>
      <c r="S969" s="152" t="s">
        <v>1617</v>
      </c>
      <c r="T969" s="153" t="s">
        <v>1617</v>
      </c>
      <c r="U969" s="135">
        <v>0</v>
      </c>
      <c r="V969" s="135">
        <f>ROUND(E969*U969,2)</f>
        <v>0</v>
      </c>
      <c r="W969" s="135"/>
      <c r="X969" s="135" t="s">
        <v>1458</v>
      </c>
      <c r="Y969" s="135" t="s">
        <v>1459</v>
      </c>
      <c r="Z969" s="125"/>
      <c r="AA969" s="125"/>
      <c r="AB969" s="125"/>
      <c r="AC969" s="125"/>
      <c r="AD969" s="125"/>
      <c r="AE969" s="125"/>
      <c r="AF969" s="125"/>
      <c r="AG969" s="125" t="s">
        <v>2106</v>
      </c>
      <c r="AH969" s="125"/>
      <c r="AI969" s="125"/>
      <c r="AJ969" s="125"/>
      <c r="AK969" s="125"/>
      <c r="AL969" s="125"/>
      <c r="AM969" s="125"/>
      <c r="AN969" s="125"/>
      <c r="AO969" s="125"/>
      <c r="AP969" s="125"/>
      <c r="AQ969" s="125"/>
      <c r="AR969" s="125"/>
      <c r="AS969" s="125"/>
      <c r="AT969" s="125"/>
      <c r="AU969" s="125"/>
      <c r="AV969" s="125"/>
      <c r="AW969" s="125"/>
      <c r="AX969" s="125"/>
      <c r="AY969" s="125"/>
      <c r="AZ969" s="125"/>
      <c r="BA969" s="125"/>
      <c r="BB969" s="125"/>
      <c r="BC969" s="125"/>
      <c r="BD969" s="125"/>
      <c r="BE969" s="125"/>
      <c r="BF969" s="125"/>
      <c r="BG969" s="125"/>
      <c r="BH969" s="125"/>
    </row>
    <row r="970" spans="1:60" outlineLevel="2" x14ac:dyDescent="0.2">
      <c r="A970" s="132"/>
      <c r="B970" s="133"/>
      <c r="C970" s="170" t="s">
        <v>858</v>
      </c>
      <c r="D970" s="168"/>
      <c r="E970" s="169"/>
      <c r="F970" s="135"/>
      <c r="G970" s="135"/>
      <c r="H970" s="135"/>
      <c r="I970" s="135"/>
      <c r="J970" s="135"/>
      <c r="K970" s="135"/>
      <c r="L970" s="135"/>
      <c r="M970" s="135"/>
      <c r="N970" s="134"/>
      <c r="O970" s="134"/>
      <c r="P970" s="134"/>
      <c r="Q970" s="134"/>
      <c r="R970" s="135"/>
      <c r="S970" s="135"/>
      <c r="T970" s="135"/>
      <c r="U970" s="135"/>
      <c r="V970" s="135"/>
      <c r="W970" s="135"/>
      <c r="X970" s="135"/>
      <c r="Y970" s="135"/>
      <c r="Z970" s="125"/>
      <c r="AA970" s="125"/>
      <c r="AB970" s="125"/>
      <c r="AC970" s="125"/>
      <c r="AD970" s="125"/>
      <c r="AE970" s="125"/>
      <c r="AF970" s="125"/>
      <c r="AG970" s="125" t="s">
        <v>1619</v>
      </c>
      <c r="AH970" s="125">
        <v>0</v>
      </c>
      <c r="AI970" s="125"/>
      <c r="AJ970" s="125"/>
      <c r="AK970" s="125"/>
      <c r="AL970" s="125"/>
      <c r="AM970" s="125"/>
      <c r="AN970" s="125"/>
      <c r="AO970" s="125"/>
      <c r="AP970" s="125"/>
      <c r="AQ970" s="125"/>
      <c r="AR970" s="125"/>
      <c r="AS970" s="125"/>
      <c r="AT970" s="125"/>
      <c r="AU970" s="125"/>
      <c r="AV970" s="125"/>
      <c r="AW970" s="125"/>
      <c r="AX970" s="125"/>
      <c r="AY970" s="125"/>
      <c r="AZ970" s="125"/>
      <c r="BA970" s="125"/>
      <c r="BB970" s="125"/>
      <c r="BC970" s="125"/>
      <c r="BD970" s="125"/>
      <c r="BE970" s="125"/>
      <c r="BF970" s="125"/>
      <c r="BG970" s="125"/>
      <c r="BH970" s="125"/>
    </row>
    <row r="971" spans="1:60" outlineLevel="3" x14ac:dyDescent="0.2">
      <c r="A971" s="132"/>
      <c r="B971" s="133"/>
      <c r="C971" s="170" t="s">
        <v>964</v>
      </c>
      <c r="D971" s="168"/>
      <c r="E971" s="169">
        <v>27.3</v>
      </c>
      <c r="F971" s="135"/>
      <c r="G971" s="135"/>
      <c r="H971" s="135"/>
      <c r="I971" s="135"/>
      <c r="J971" s="135"/>
      <c r="K971" s="135"/>
      <c r="L971" s="135"/>
      <c r="M971" s="135"/>
      <c r="N971" s="134"/>
      <c r="O971" s="134"/>
      <c r="P971" s="134"/>
      <c r="Q971" s="134"/>
      <c r="R971" s="135"/>
      <c r="S971" s="135"/>
      <c r="T971" s="135"/>
      <c r="U971" s="135"/>
      <c r="V971" s="135"/>
      <c r="W971" s="135"/>
      <c r="X971" s="135"/>
      <c r="Y971" s="135"/>
      <c r="Z971" s="125"/>
      <c r="AA971" s="125"/>
      <c r="AB971" s="125"/>
      <c r="AC971" s="125"/>
      <c r="AD971" s="125"/>
      <c r="AE971" s="125"/>
      <c r="AF971" s="125"/>
      <c r="AG971" s="125" t="s">
        <v>1619</v>
      </c>
      <c r="AH971" s="125">
        <v>0</v>
      </c>
      <c r="AI971" s="125"/>
      <c r="AJ971" s="125"/>
      <c r="AK971" s="125"/>
      <c r="AL971" s="125"/>
      <c r="AM971" s="125"/>
      <c r="AN971" s="125"/>
      <c r="AO971" s="125"/>
      <c r="AP971" s="125"/>
      <c r="AQ971" s="125"/>
      <c r="AR971" s="125"/>
      <c r="AS971" s="125"/>
      <c r="AT971" s="125"/>
      <c r="AU971" s="125"/>
      <c r="AV971" s="125"/>
      <c r="AW971" s="125"/>
      <c r="AX971" s="125"/>
      <c r="AY971" s="125"/>
      <c r="AZ971" s="125"/>
      <c r="BA971" s="125"/>
      <c r="BB971" s="125"/>
      <c r="BC971" s="125"/>
      <c r="BD971" s="125"/>
      <c r="BE971" s="125"/>
      <c r="BF971" s="125"/>
      <c r="BG971" s="125"/>
      <c r="BH971" s="125"/>
    </row>
    <row r="972" spans="1:60" outlineLevel="3" x14ac:dyDescent="0.2">
      <c r="A972" s="132"/>
      <c r="B972" s="133"/>
      <c r="C972" s="170" t="s">
        <v>965</v>
      </c>
      <c r="D972" s="168"/>
      <c r="E972" s="169">
        <v>39</v>
      </c>
      <c r="F972" s="135"/>
      <c r="G972" s="135"/>
      <c r="H972" s="135"/>
      <c r="I972" s="135"/>
      <c r="J972" s="135"/>
      <c r="K972" s="135"/>
      <c r="L972" s="135"/>
      <c r="M972" s="135"/>
      <c r="N972" s="134"/>
      <c r="O972" s="134"/>
      <c r="P972" s="134"/>
      <c r="Q972" s="134"/>
      <c r="R972" s="135"/>
      <c r="S972" s="135"/>
      <c r="T972" s="135"/>
      <c r="U972" s="135"/>
      <c r="V972" s="135"/>
      <c r="W972" s="135"/>
      <c r="X972" s="135"/>
      <c r="Y972" s="135"/>
      <c r="Z972" s="125"/>
      <c r="AA972" s="125"/>
      <c r="AB972" s="125"/>
      <c r="AC972" s="125"/>
      <c r="AD972" s="125"/>
      <c r="AE972" s="125"/>
      <c r="AF972" s="125"/>
      <c r="AG972" s="125" t="s">
        <v>1619</v>
      </c>
      <c r="AH972" s="125">
        <v>0</v>
      </c>
      <c r="AI972" s="125"/>
      <c r="AJ972" s="125"/>
      <c r="AK972" s="125"/>
      <c r="AL972" s="125"/>
      <c r="AM972" s="125"/>
      <c r="AN972" s="125"/>
      <c r="AO972" s="125"/>
      <c r="AP972" s="125"/>
      <c r="AQ972" s="125"/>
      <c r="AR972" s="125"/>
      <c r="AS972" s="125"/>
      <c r="AT972" s="125"/>
      <c r="AU972" s="125"/>
      <c r="AV972" s="125"/>
      <c r="AW972" s="125"/>
      <c r="AX972" s="125"/>
      <c r="AY972" s="125"/>
      <c r="AZ972" s="125"/>
      <c r="BA972" s="125"/>
      <c r="BB972" s="125"/>
      <c r="BC972" s="125"/>
      <c r="BD972" s="125"/>
      <c r="BE972" s="125"/>
      <c r="BF972" s="125"/>
      <c r="BG972" s="125"/>
      <c r="BH972" s="125"/>
    </row>
    <row r="973" spans="1:60" outlineLevel="3" x14ac:dyDescent="0.2">
      <c r="A973" s="132"/>
      <c r="B973" s="133"/>
      <c r="C973" s="170" t="s">
        <v>966</v>
      </c>
      <c r="D973" s="168"/>
      <c r="E973" s="169">
        <v>2.85</v>
      </c>
      <c r="F973" s="135"/>
      <c r="G973" s="135"/>
      <c r="H973" s="135"/>
      <c r="I973" s="135"/>
      <c r="J973" s="135"/>
      <c r="K973" s="135"/>
      <c r="L973" s="135"/>
      <c r="M973" s="135"/>
      <c r="N973" s="134"/>
      <c r="O973" s="134"/>
      <c r="P973" s="134"/>
      <c r="Q973" s="134"/>
      <c r="R973" s="135"/>
      <c r="S973" s="135"/>
      <c r="T973" s="135"/>
      <c r="U973" s="135"/>
      <c r="V973" s="135"/>
      <c r="W973" s="135"/>
      <c r="X973" s="135"/>
      <c r="Y973" s="135"/>
      <c r="Z973" s="125"/>
      <c r="AA973" s="125"/>
      <c r="AB973" s="125"/>
      <c r="AC973" s="125"/>
      <c r="AD973" s="125"/>
      <c r="AE973" s="125"/>
      <c r="AF973" s="125"/>
      <c r="AG973" s="125" t="s">
        <v>1619</v>
      </c>
      <c r="AH973" s="125">
        <v>0</v>
      </c>
      <c r="AI973" s="125"/>
      <c r="AJ973" s="125"/>
      <c r="AK973" s="125"/>
      <c r="AL973" s="125"/>
      <c r="AM973" s="125"/>
      <c r="AN973" s="125"/>
      <c r="AO973" s="125"/>
      <c r="AP973" s="125"/>
      <c r="AQ973" s="125"/>
      <c r="AR973" s="125"/>
      <c r="AS973" s="125"/>
      <c r="AT973" s="125"/>
      <c r="AU973" s="125"/>
      <c r="AV973" s="125"/>
      <c r="AW973" s="125"/>
      <c r="AX973" s="125"/>
      <c r="AY973" s="125"/>
      <c r="AZ973" s="125"/>
      <c r="BA973" s="125"/>
      <c r="BB973" s="125"/>
      <c r="BC973" s="125"/>
      <c r="BD973" s="125"/>
      <c r="BE973" s="125"/>
      <c r="BF973" s="125"/>
      <c r="BG973" s="125"/>
      <c r="BH973" s="125"/>
    </row>
    <row r="974" spans="1:60" outlineLevel="3" x14ac:dyDescent="0.2">
      <c r="A974" s="132"/>
      <c r="B974" s="133"/>
      <c r="C974" s="170" t="s">
        <v>967</v>
      </c>
      <c r="D974" s="168"/>
      <c r="E974" s="169">
        <v>3.25</v>
      </c>
      <c r="F974" s="135"/>
      <c r="G974" s="135"/>
      <c r="H974" s="135"/>
      <c r="I974" s="135"/>
      <c r="J974" s="135"/>
      <c r="K974" s="135"/>
      <c r="L974" s="135"/>
      <c r="M974" s="135"/>
      <c r="N974" s="134"/>
      <c r="O974" s="134"/>
      <c r="P974" s="134"/>
      <c r="Q974" s="134"/>
      <c r="R974" s="135"/>
      <c r="S974" s="135"/>
      <c r="T974" s="135"/>
      <c r="U974" s="135"/>
      <c r="V974" s="135"/>
      <c r="W974" s="135"/>
      <c r="X974" s="135"/>
      <c r="Y974" s="135"/>
      <c r="Z974" s="125"/>
      <c r="AA974" s="125"/>
      <c r="AB974" s="125"/>
      <c r="AC974" s="125"/>
      <c r="AD974" s="125"/>
      <c r="AE974" s="125"/>
      <c r="AF974" s="125"/>
      <c r="AG974" s="125" t="s">
        <v>1619</v>
      </c>
      <c r="AH974" s="125">
        <v>0</v>
      </c>
      <c r="AI974" s="125"/>
      <c r="AJ974" s="125"/>
      <c r="AK974" s="125"/>
      <c r="AL974" s="125"/>
      <c r="AM974" s="125"/>
      <c r="AN974" s="125"/>
      <c r="AO974" s="125"/>
      <c r="AP974" s="125"/>
      <c r="AQ974" s="125"/>
      <c r="AR974" s="125"/>
      <c r="AS974" s="125"/>
      <c r="AT974" s="125"/>
      <c r="AU974" s="125"/>
      <c r="AV974" s="125"/>
      <c r="AW974" s="125"/>
      <c r="AX974" s="125"/>
      <c r="AY974" s="125"/>
      <c r="AZ974" s="125"/>
      <c r="BA974" s="125"/>
      <c r="BB974" s="125"/>
      <c r="BC974" s="125"/>
      <c r="BD974" s="125"/>
      <c r="BE974" s="125"/>
      <c r="BF974" s="125"/>
      <c r="BG974" s="125"/>
      <c r="BH974" s="125"/>
    </row>
    <row r="975" spans="1:60" outlineLevel="3" x14ac:dyDescent="0.2">
      <c r="A975" s="132"/>
      <c r="B975" s="133"/>
      <c r="C975" s="170" t="s">
        <v>968</v>
      </c>
      <c r="D975" s="168"/>
      <c r="E975" s="169">
        <v>16.25</v>
      </c>
      <c r="F975" s="135"/>
      <c r="G975" s="135"/>
      <c r="H975" s="135"/>
      <c r="I975" s="135"/>
      <c r="J975" s="135"/>
      <c r="K975" s="135"/>
      <c r="L975" s="135"/>
      <c r="M975" s="135"/>
      <c r="N975" s="134"/>
      <c r="O975" s="134"/>
      <c r="P975" s="134"/>
      <c r="Q975" s="134"/>
      <c r="R975" s="135"/>
      <c r="S975" s="135"/>
      <c r="T975" s="135"/>
      <c r="U975" s="135"/>
      <c r="V975" s="135"/>
      <c r="W975" s="135"/>
      <c r="X975" s="135"/>
      <c r="Y975" s="135"/>
      <c r="Z975" s="125"/>
      <c r="AA975" s="125"/>
      <c r="AB975" s="125"/>
      <c r="AC975" s="125"/>
      <c r="AD975" s="125"/>
      <c r="AE975" s="125"/>
      <c r="AF975" s="125"/>
      <c r="AG975" s="125" t="s">
        <v>1619</v>
      </c>
      <c r="AH975" s="125">
        <v>0</v>
      </c>
      <c r="AI975" s="125"/>
      <c r="AJ975" s="125"/>
      <c r="AK975" s="125"/>
      <c r="AL975" s="125"/>
      <c r="AM975" s="125"/>
      <c r="AN975" s="125"/>
      <c r="AO975" s="125"/>
      <c r="AP975" s="125"/>
      <c r="AQ975" s="125"/>
      <c r="AR975" s="125"/>
      <c r="AS975" s="125"/>
      <c r="AT975" s="125"/>
      <c r="AU975" s="125"/>
      <c r="AV975" s="125"/>
      <c r="AW975" s="125"/>
      <c r="AX975" s="125"/>
      <c r="AY975" s="125"/>
      <c r="AZ975" s="125"/>
      <c r="BA975" s="125"/>
      <c r="BB975" s="125"/>
      <c r="BC975" s="125"/>
      <c r="BD975" s="125"/>
      <c r="BE975" s="125"/>
      <c r="BF975" s="125"/>
      <c r="BG975" s="125"/>
      <c r="BH975" s="125"/>
    </row>
    <row r="976" spans="1:60" outlineLevel="3" x14ac:dyDescent="0.2">
      <c r="A976" s="132"/>
      <c r="B976" s="133"/>
      <c r="C976" s="170" t="s">
        <v>969</v>
      </c>
      <c r="D976" s="168"/>
      <c r="E976" s="169">
        <v>12.4</v>
      </c>
      <c r="F976" s="135"/>
      <c r="G976" s="135"/>
      <c r="H976" s="135"/>
      <c r="I976" s="135"/>
      <c r="J976" s="135"/>
      <c r="K976" s="135"/>
      <c r="L976" s="135"/>
      <c r="M976" s="135"/>
      <c r="N976" s="134"/>
      <c r="O976" s="134"/>
      <c r="P976" s="134"/>
      <c r="Q976" s="134"/>
      <c r="R976" s="135"/>
      <c r="S976" s="135"/>
      <c r="T976" s="135"/>
      <c r="U976" s="135"/>
      <c r="V976" s="135"/>
      <c r="W976" s="135"/>
      <c r="X976" s="135"/>
      <c r="Y976" s="135"/>
      <c r="Z976" s="125"/>
      <c r="AA976" s="125"/>
      <c r="AB976" s="125"/>
      <c r="AC976" s="125"/>
      <c r="AD976" s="125"/>
      <c r="AE976" s="125"/>
      <c r="AF976" s="125"/>
      <c r="AG976" s="125" t="s">
        <v>1619</v>
      </c>
      <c r="AH976" s="125">
        <v>0</v>
      </c>
      <c r="AI976" s="125"/>
      <c r="AJ976" s="125"/>
      <c r="AK976" s="125"/>
      <c r="AL976" s="125"/>
      <c r="AM976" s="125"/>
      <c r="AN976" s="125"/>
      <c r="AO976" s="125"/>
      <c r="AP976" s="125"/>
      <c r="AQ976" s="125"/>
      <c r="AR976" s="125"/>
      <c r="AS976" s="125"/>
      <c r="AT976" s="125"/>
      <c r="AU976" s="125"/>
      <c r="AV976" s="125"/>
      <c r="AW976" s="125"/>
      <c r="AX976" s="125"/>
      <c r="AY976" s="125"/>
      <c r="AZ976" s="125"/>
      <c r="BA976" s="125"/>
      <c r="BB976" s="125"/>
      <c r="BC976" s="125"/>
      <c r="BD976" s="125"/>
      <c r="BE976" s="125"/>
      <c r="BF976" s="125"/>
      <c r="BG976" s="125"/>
      <c r="BH976" s="125"/>
    </row>
    <row r="977" spans="1:60" outlineLevel="3" x14ac:dyDescent="0.2">
      <c r="A977" s="132"/>
      <c r="B977" s="133"/>
      <c r="C977" s="170" t="s">
        <v>970</v>
      </c>
      <c r="D977" s="168"/>
      <c r="E977" s="169">
        <v>3</v>
      </c>
      <c r="F977" s="135"/>
      <c r="G977" s="135"/>
      <c r="H977" s="135"/>
      <c r="I977" s="135"/>
      <c r="J977" s="135"/>
      <c r="K977" s="135"/>
      <c r="L977" s="135"/>
      <c r="M977" s="135"/>
      <c r="N977" s="134"/>
      <c r="O977" s="134"/>
      <c r="P977" s="134"/>
      <c r="Q977" s="134"/>
      <c r="R977" s="135"/>
      <c r="S977" s="135"/>
      <c r="T977" s="135"/>
      <c r="U977" s="135"/>
      <c r="V977" s="135"/>
      <c r="W977" s="135"/>
      <c r="X977" s="135"/>
      <c r="Y977" s="135"/>
      <c r="Z977" s="125"/>
      <c r="AA977" s="125"/>
      <c r="AB977" s="125"/>
      <c r="AC977" s="125"/>
      <c r="AD977" s="125"/>
      <c r="AE977" s="125"/>
      <c r="AF977" s="125"/>
      <c r="AG977" s="125" t="s">
        <v>1619</v>
      </c>
      <c r="AH977" s="125">
        <v>0</v>
      </c>
      <c r="AI977" s="125"/>
      <c r="AJ977" s="125"/>
      <c r="AK977" s="125"/>
      <c r="AL977" s="125"/>
      <c r="AM977" s="125"/>
      <c r="AN977" s="125"/>
      <c r="AO977" s="125"/>
      <c r="AP977" s="125"/>
      <c r="AQ977" s="125"/>
      <c r="AR977" s="125"/>
      <c r="AS977" s="125"/>
      <c r="AT977" s="125"/>
      <c r="AU977" s="125"/>
      <c r="AV977" s="125"/>
      <c r="AW977" s="125"/>
      <c r="AX977" s="125"/>
      <c r="AY977" s="125"/>
      <c r="AZ977" s="125"/>
      <c r="BA977" s="125"/>
      <c r="BB977" s="125"/>
      <c r="BC977" s="125"/>
      <c r="BD977" s="125"/>
      <c r="BE977" s="125"/>
      <c r="BF977" s="125"/>
      <c r="BG977" s="125"/>
      <c r="BH977" s="125"/>
    </row>
    <row r="978" spans="1:60" outlineLevel="3" x14ac:dyDescent="0.2">
      <c r="A978" s="132"/>
      <c r="B978" s="133"/>
      <c r="C978" s="170" t="s">
        <v>971</v>
      </c>
      <c r="D978" s="168"/>
      <c r="E978" s="169">
        <v>1</v>
      </c>
      <c r="F978" s="135"/>
      <c r="G978" s="135"/>
      <c r="H978" s="135"/>
      <c r="I978" s="135"/>
      <c r="J978" s="135"/>
      <c r="K978" s="135"/>
      <c r="L978" s="135"/>
      <c r="M978" s="135"/>
      <c r="N978" s="134"/>
      <c r="O978" s="134"/>
      <c r="P978" s="134"/>
      <c r="Q978" s="134"/>
      <c r="R978" s="135"/>
      <c r="S978" s="135"/>
      <c r="T978" s="135"/>
      <c r="U978" s="135"/>
      <c r="V978" s="135"/>
      <c r="W978" s="135"/>
      <c r="X978" s="135"/>
      <c r="Y978" s="135"/>
      <c r="Z978" s="125"/>
      <c r="AA978" s="125"/>
      <c r="AB978" s="125"/>
      <c r="AC978" s="125"/>
      <c r="AD978" s="125"/>
      <c r="AE978" s="125"/>
      <c r="AF978" s="125"/>
      <c r="AG978" s="125" t="s">
        <v>1619</v>
      </c>
      <c r="AH978" s="125">
        <v>0</v>
      </c>
      <c r="AI978" s="125"/>
      <c r="AJ978" s="125"/>
      <c r="AK978" s="125"/>
      <c r="AL978" s="125"/>
      <c r="AM978" s="125"/>
      <c r="AN978" s="125"/>
      <c r="AO978" s="125"/>
      <c r="AP978" s="125"/>
      <c r="AQ978" s="125"/>
      <c r="AR978" s="125"/>
      <c r="AS978" s="125"/>
      <c r="AT978" s="125"/>
      <c r="AU978" s="125"/>
      <c r="AV978" s="125"/>
      <c r="AW978" s="125"/>
      <c r="AX978" s="125"/>
      <c r="AY978" s="125"/>
      <c r="AZ978" s="125"/>
      <c r="BA978" s="125"/>
      <c r="BB978" s="125"/>
      <c r="BC978" s="125"/>
      <c r="BD978" s="125"/>
      <c r="BE978" s="125"/>
      <c r="BF978" s="125"/>
      <c r="BG978" s="125"/>
      <c r="BH978" s="125"/>
    </row>
    <row r="979" spans="1:60" outlineLevel="3" x14ac:dyDescent="0.2">
      <c r="A979" s="132"/>
      <c r="B979" s="133"/>
      <c r="C979" s="170" t="s">
        <v>972</v>
      </c>
      <c r="D979" s="168"/>
      <c r="E979" s="169">
        <v>3</v>
      </c>
      <c r="F979" s="135"/>
      <c r="G979" s="135"/>
      <c r="H979" s="135"/>
      <c r="I979" s="135"/>
      <c r="J979" s="135"/>
      <c r="K979" s="135"/>
      <c r="L979" s="135"/>
      <c r="M979" s="135"/>
      <c r="N979" s="134"/>
      <c r="O979" s="134"/>
      <c r="P979" s="134"/>
      <c r="Q979" s="134"/>
      <c r="R979" s="135"/>
      <c r="S979" s="135"/>
      <c r="T979" s="135"/>
      <c r="U979" s="135"/>
      <c r="V979" s="135"/>
      <c r="W979" s="135"/>
      <c r="X979" s="135"/>
      <c r="Y979" s="135"/>
      <c r="Z979" s="125"/>
      <c r="AA979" s="125"/>
      <c r="AB979" s="125"/>
      <c r="AC979" s="125"/>
      <c r="AD979" s="125"/>
      <c r="AE979" s="125"/>
      <c r="AF979" s="125"/>
      <c r="AG979" s="125" t="s">
        <v>1619</v>
      </c>
      <c r="AH979" s="125">
        <v>0</v>
      </c>
      <c r="AI979" s="125"/>
      <c r="AJ979" s="125"/>
      <c r="AK979" s="125"/>
      <c r="AL979" s="125"/>
      <c r="AM979" s="125"/>
      <c r="AN979" s="125"/>
      <c r="AO979" s="125"/>
      <c r="AP979" s="125"/>
      <c r="AQ979" s="125"/>
      <c r="AR979" s="125"/>
      <c r="AS979" s="125"/>
      <c r="AT979" s="125"/>
      <c r="AU979" s="125"/>
      <c r="AV979" s="125"/>
      <c r="AW979" s="125"/>
      <c r="AX979" s="125"/>
      <c r="AY979" s="125"/>
      <c r="AZ979" s="125"/>
      <c r="BA979" s="125"/>
      <c r="BB979" s="125"/>
      <c r="BC979" s="125"/>
      <c r="BD979" s="125"/>
      <c r="BE979" s="125"/>
      <c r="BF979" s="125"/>
      <c r="BG979" s="125"/>
      <c r="BH979" s="125"/>
    </row>
    <row r="980" spans="1:60" outlineLevel="3" x14ac:dyDescent="0.2">
      <c r="A980" s="132"/>
      <c r="B980" s="133"/>
      <c r="C980" s="170" t="s">
        <v>973</v>
      </c>
      <c r="D980" s="168"/>
      <c r="E980" s="169">
        <v>10</v>
      </c>
      <c r="F980" s="135"/>
      <c r="G980" s="135"/>
      <c r="H980" s="135"/>
      <c r="I980" s="135"/>
      <c r="J980" s="135"/>
      <c r="K980" s="135"/>
      <c r="L980" s="135"/>
      <c r="M980" s="135"/>
      <c r="N980" s="134"/>
      <c r="O980" s="134"/>
      <c r="P980" s="134"/>
      <c r="Q980" s="134"/>
      <c r="R980" s="135"/>
      <c r="S980" s="135"/>
      <c r="T980" s="135"/>
      <c r="U980" s="135"/>
      <c r="V980" s="135"/>
      <c r="W980" s="135"/>
      <c r="X980" s="135"/>
      <c r="Y980" s="135"/>
      <c r="Z980" s="125"/>
      <c r="AA980" s="125"/>
      <c r="AB980" s="125"/>
      <c r="AC980" s="125"/>
      <c r="AD980" s="125"/>
      <c r="AE980" s="125"/>
      <c r="AF980" s="125"/>
      <c r="AG980" s="125" t="s">
        <v>1619</v>
      </c>
      <c r="AH980" s="125">
        <v>0</v>
      </c>
      <c r="AI980" s="125"/>
      <c r="AJ980" s="125"/>
      <c r="AK980" s="125"/>
      <c r="AL980" s="125"/>
      <c r="AM980" s="125"/>
      <c r="AN980" s="125"/>
      <c r="AO980" s="125"/>
      <c r="AP980" s="125"/>
      <c r="AQ980" s="125"/>
      <c r="AR980" s="125"/>
      <c r="AS980" s="125"/>
      <c r="AT980" s="125"/>
      <c r="AU980" s="125"/>
      <c r="AV980" s="125"/>
      <c r="AW980" s="125"/>
      <c r="AX980" s="125"/>
      <c r="AY980" s="125"/>
      <c r="AZ980" s="125"/>
      <c r="BA980" s="125"/>
      <c r="BB980" s="125"/>
      <c r="BC980" s="125"/>
      <c r="BD980" s="125"/>
      <c r="BE980" s="125"/>
      <c r="BF980" s="125"/>
      <c r="BG980" s="125"/>
      <c r="BH980" s="125"/>
    </row>
    <row r="981" spans="1:60" outlineLevel="1" x14ac:dyDescent="0.2">
      <c r="A981" s="147">
        <v>241</v>
      </c>
      <c r="B981" s="148" t="s">
        <v>974</v>
      </c>
      <c r="C981" s="163" t="s">
        <v>975</v>
      </c>
      <c r="D981" s="149" t="s">
        <v>1641</v>
      </c>
      <c r="E981" s="150">
        <v>118.05</v>
      </c>
      <c r="F981" s="151"/>
      <c r="G981" s="152">
        <f>ROUND(E981*F981,2)</f>
        <v>0</v>
      </c>
      <c r="H981" s="151">
        <v>10.7</v>
      </c>
      <c r="I981" s="152">
        <f>ROUND(E981*H981,2)</f>
        <v>1263.1400000000001</v>
      </c>
      <c r="J981" s="151">
        <v>65.599999999999994</v>
      </c>
      <c r="K981" s="152">
        <f>ROUND(E981*J981,2)</f>
        <v>7744.08</v>
      </c>
      <c r="L981" s="152">
        <v>21</v>
      </c>
      <c r="M981" s="152">
        <f>G981*(1+L981/100)</f>
        <v>0</v>
      </c>
      <c r="N981" s="150">
        <v>8.0000000000000007E-5</v>
      </c>
      <c r="O981" s="150">
        <f>ROUND(E981*N981,2)</f>
        <v>0.01</v>
      </c>
      <c r="P981" s="150">
        <v>0</v>
      </c>
      <c r="Q981" s="150">
        <f>ROUND(E981*P981,2)</f>
        <v>0</v>
      </c>
      <c r="R981" s="152"/>
      <c r="S981" s="152" t="s">
        <v>1617</v>
      </c>
      <c r="T981" s="153" t="s">
        <v>1617</v>
      </c>
      <c r="U981" s="135">
        <v>0</v>
      </c>
      <c r="V981" s="135">
        <f>ROUND(E981*U981,2)</f>
        <v>0</v>
      </c>
      <c r="W981" s="135"/>
      <c r="X981" s="135" t="s">
        <v>1458</v>
      </c>
      <c r="Y981" s="135" t="s">
        <v>1459</v>
      </c>
      <c r="Z981" s="125"/>
      <c r="AA981" s="125"/>
      <c r="AB981" s="125"/>
      <c r="AC981" s="125"/>
      <c r="AD981" s="125"/>
      <c r="AE981" s="125"/>
      <c r="AF981" s="125"/>
      <c r="AG981" s="125" t="s">
        <v>2106</v>
      </c>
      <c r="AH981" s="125"/>
      <c r="AI981" s="125"/>
      <c r="AJ981" s="125"/>
      <c r="AK981" s="125"/>
      <c r="AL981" s="125"/>
      <c r="AM981" s="125"/>
      <c r="AN981" s="125"/>
      <c r="AO981" s="125"/>
      <c r="AP981" s="125"/>
      <c r="AQ981" s="125"/>
      <c r="AR981" s="125"/>
      <c r="AS981" s="125"/>
      <c r="AT981" s="125"/>
      <c r="AU981" s="125"/>
      <c r="AV981" s="125"/>
      <c r="AW981" s="125"/>
      <c r="AX981" s="125"/>
      <c r="AY981" s="125"/>
      <c r="AZ981" s="125"/>
      <c r="BA981" s="125"/>
      <c r="BB981" s="125"/>
      <c r="BC981" s="125"/>
      <c r="BD981" s="125"/>
      <c r="BE981" s="125"/>
      <c r="BF981" s="125"/>
      <c r="BG981" s="125"/>
      <c r="BH981" s="125"/>
    </row>
    <row r="982" spans="1:60" outlineLevel="2" x14ac:dyDescent="0.2">
      <c r="A982" s="132"/>
      <c r="B982" s="133"/>
      <c r="C982" s="170" t="s">
        <v>858</v>
      </c>
      <c r="D982" s="168"/>
      <c r="E982" s="169"/>
      <c r="F982" s="135"/>
      <c r="G982" s="135"/>
      <c r="H982" s="135"/>
      <c r="I982" s="135"/>
      <c r="J982" s="135"/>
      <c r="K982" s="135"/>
      <c r="L982" s="135"/>
      <c r="M982" s="135"/>
      <c r="N982" s="134"/>
      <c r="O982" s="134"/>
      <c r="P982" s="134"/>
      <c r="Q982" s="134"/>
      <c r="R982" s="135"/>
      <c r="S982" s="135"/>
      <c r="T982" s="135"/>
      <c r="U982" s="135"/>
      <c r="V982" s="135"/>
      <c r="W982" s="135"/>
      <c r="X982" s="135"/>
      <c r="Y982" s="135"/>
      <c r="Z982" s="125"/>
      <c r="AA982" s="125"/>
      <c r="AB982" s="125"/>
      <c r="AC982" s="125"/>
      <c r="AD982" s="125"/>
      <c r="AE982" s="125"/>
      <c r="AF982" s="125"/>
      <c r="AG982" s="125" t="s">
        <v>1619</v>
      </c>
      <c r="AH982" s="125">
        <v>0</v>
      </c>
      <c r="AI982" s="125"/>
      <c r="AJ982" s="125"/>
      <c r="AK982" s="125"/>
      <c r="AL982" s="125"/>
      <c r="AM982" s="125"/>
      <c r="AN982" s="125"/>
      <c r="AO982" s="125"/>
      <c r="AP982" s="125"/>
      <c r="AQ982" s="125"/>
      <c r="AR982" s="125"/>
      <c r="AS982" s="125"/>
      <c r="AT982" s="125"/>
      <c r="AU982" s="125"/>
      <c r="AV982" s="125"/>
      <c r="AW982" s="125"/>
      <c r="AX982" s="125"/>
      <c r="AY982" s="125"/>
      <c r="AZ982" s="125"/>
      <c r="BA982" s="125"/>
      <c r="BB982" s="125"/>
      <c r="BC982" s="125"/>
      <c r="BD982" s="125"/>
      <c r="BE982" s="125"/>
      <c r="BF982" s="125"/>
      <c r="BG982" s="125"/>
      <c r="BH982" s="125"/>
    </row>
    <row r="983" spans="1:60" outlineLevel="3" x14ac:dyDescent="0.2">
      <c r="A983" s="132"/>
      <c r="B983" s="133"/>
      <c r="C983" s="170" t="s">
        <v>964</v>
      </c>
      <c r="D983" s="168"/>
      <c r="E983" s="169">
        <v>27.3</v>
      </c>
      <c r="F983" s="135"/>
      <c r="G983" s="135"/>
      <c r="H983" s="135"/>
      <c r="I983" s="135"/>
      <c r="J983" s="135"/>
      <c r="K983" s="135"/>
      <c r="L983" s="135"/>
      <c r="M983" s="135"/>
      <c r="N983" s="134"/>
      <c r="O983" s="134"/>
      <c r="P983" s="134"/>
      <c r="Q983" s="134"/>
      <c r="R983" s="135"/>
      <c r="S983" s="135"/>
      <c r="T983" s="135"/>
      <c r="U983" s="135"/>
      <c r="V983" s="135"/>
      <c r="W983" s="135"/>
      <c r="X983" s="135"/>
      <c r="Y983" s="135"/>
      <c r="Z983" s="125"/>
      <c r="AA983" s="125"/>
      <c r="AB983" s="125"/>
      <c r="AC983" s="125"/>
      <c r="AD983" s="125"/>
      <c r="AE983" s="125"/>
      <c r="AF983" s="125"/>
      <c r="AG983" s="125" t="s">
        <v>1619</v>
      </c>
      <c r="AH983" s="125">
        <v>0</v>
      </c>
      <c r="AI983" s="125"/>
      <c r="AJ983" s="125"/>
      <c r="AK983" s="125"/>
      <c r="AL983" s="125"/>
      <c r="AM983" s="125"/>
      <c r="AN983" s="125"/>
      <c r="AO983" s="125"/>
      <c r="AP983" s="125"/>
      <c r="AQ983" s="125"/>
      <c r="AR983" s="125"/>
      <c r="AS983" s="125"/>
      <c r="AT983" s="125"/>
      <c r="AU983" s="125"/>
      <c r="AV983" s="125"/>
      <c r="AW983" s="125"/>
      <c r="AX983" s="125"/>
      <c r="AY983" s="125"/>
      <c r="AZ983" s="125"/>
      <c r="BA983" s="125"/>
      <c r="BB983" s="125"/>
      <c r="BC983" s="125"/>
      <c r="BD983" s="125"/>
      <c r="BE983" s="125"/>
      <c r="BF983" s="125"/>
      <c r="BG983" s="125"/>
      <c r="BH983" s="125"/>
    </row>
    <row r="984" spans="1:60" outlineLevel="3" x14ac:dyDescent="0.2">
      <c r="A984" s="132"/>
      <c r="B984" s="133"/>
      <c r="C984" s="170" t="s">
        <v>965</v>
      </c>
      <c r="D984" s="168"/>
      <c r="E984" s="169">
        <v>39</v>
      </c>
      <c r="F984" s="135"/>
      <c r="G984" s="135"/>
      <c r="H984" s="135"/>
      <c r="I984" s="135"/>
      <c r="J984" s="135"/>
      <c r="K984" s="135"/>
      <c r="L984" s="135"/>
      <c r="M984" s="135"/>
      <c r="N984" s="134"/>
      <c r="O984" s="134"/>
      <c r="P984" s="134"/>
      <c r="Q984" s="134"/>
      <c r="R984" s="135"/>
      <c r="S984" s="135"/>
      <c r="T984" s="135"/>
      <c r="U984" s="135"/>
      <c r="V984" s="135"/>
      <c r="W984" s="135"/>
      <c r="X984" s="135"/>
      <c r="Y984" s="135"/>
      <c r="Z984" s="125"/>
      <c r="AA984" s="125"/>
      <c r="AB984" s="125"/>
      <c r="AC984" s="125"/>
      <c r="AD984" s="125"/>
      <c r="AE984" s="125"/>
      <c r="AF984" s="125"/>
      <c r="AG984" s="125" t="s">
        <v>1619</v>
      </c>
      <c r="AH984" s="125">
        <v>0</v>
      </c>
      <c r="AI984" s="125"/>
      <c r="AJ984" s="125"/>
      <c r="AK984" s="125"/>
      <c r="AL984" s="125"/>
      <c r="AM984" s="125"/>
      <c r="AN984" s="125"/>
      <c r="AO984" s="125"/>
      <c r="AP984" s="125"/>
      <c r="AQ984" s="125"/>
      <c r="AR984" s="125"/>
      <c r="AS984" s="125"/>
      <c r="AT984" s="125"/>
      <c r="AU984" s="125"/>
      <c r="AV984" s="125"/>
      <c r="AW984" s="125"/>
      <c r="AX984" s="125"/>
      <c r="AY984" s="125"/>
      <c r="AZ984" s="125"/>
      <c r="BA984" s="125"/>
      <c r="BB984" s="125"/>
      <c r="BC984" s="125"/>
      <c r="BD984" s="125"/>
      <c r="BE984" s="125"/>
      <c r="BF984" s="125"/>
      <c r="BG984" s="125"/>
      <c r="BH984" s="125"/>
    </row>
    <row r="985" spans="1:60" outlineLevel="3" x14ac:dyDescent="0.2">
      <c r="A985" s="132"/>
      <c r="B985" s="133"/>
      <c r="C985" s="170" t="s">
        <v>966</v>
      </c>
      <c r="D985" s="168"/>
      <c r="E985" s="169">
        <v>2.85</v>
      </c>
      <c r="F985" s="135"/>
      <c r="G985" s="135"/>
      <c r="H985" s="135"/>
      <c r="I985" s="135"/>
      <c r="J985" s="135"/>
      <c r="K985" s="135"/>
      <c r="L985" s="135"/>
      <c r="M985" s="135"/>
      <c r="N985" s="134"/>
      <c r="O985" s="134"/>
      <c r="P985" s="134"/>
      <c r="Q985" s="134"/>
      <c r="R985" s="135"/>
      <c r="S985" s="135"/>
      <c r="T985" s="135"/>
      <c r="U985" s="135"/>
      <c r="V985" s="135"/>
      <c r="W985" s="135"/>
      <c r="X985" s="135"/>
      <c r="Y985" s="135"/>
      <c r="Z985" s="125"/>
      <c r="AA985" s="125"/>
      <c r="AB985" s="125"/>
      <c r="AC985" s="125"/>
      <c r="AD985" s="125"/>
      <c r="AE985" s="125"/>
      <c r="AF985" s="125"/>
      <c r="AG985" s="125" t="s">
        <v>1619</v>
      </c>
      <c r="AH985" s="125">
        <v>0</v>
      </c>
      <c r="AI985" s="125"/>
      <c r="AJ985" s="125"/>
      <c r="AK985" s="125"/>
      <c r="AL985" s="125"/>
      <c r="AM985" s="125"/>
      <c r="AN985" s="125"/>
      <c r="AO985" s="125"/>
      <c r="AP985" s="125"/>
      <c r="AQ985" s="125"/>
      <c r="AR985" s="125"/>
      <c r="AS985" s="125"/>
      <c r="AT985" s="125"/>
      <c r="AU985" s="125"/>
      <c r="AV985" s="125"/>
      <c r="AW985" s="125"/>
      <c r="AX985" s="125"/>
      <c r="AY985" s="125"/>
      <c r="AZ985" s="125"/>
      <c r="BA985" s="125"/>
      <c r="BB985" s="125"/>
      <c r="BC985" s="125"/>
      <c r="BD985" s="125"/>
      <c r="BE985" s="125"/>
      <c r="BF985" s="125"/>
      <c r="BG985" s="125"/>
      <c r="BH985" s="125"/>
    </row>
    <row r="986" spans="1:60" outlineLevel="3" x14ac:dyDescent="0.2">
      <c r="A986" s="132"/>
      <c r="B986" s="133"/>
      <c r="C986" s="170" t="s">
        <v>967</v>
      </c>
      <c r="D986" s="168"/>
      <c r="E986" s="169">
        <v>3.25</v>
      </c>
      <c r="F986" s="135"/>
      <c r="G986" s="135"/>
      <c r="H986" s="135"/>
      <c r="I986" s="135"/>
      <c r="J986" s="135"/>
      <c r="K986" s="135"/>
      <c r="L986" s="135"/>
      <c r="M986" s="135"/>
      <c r="N986" s="134"/>
      <c r="O986" s="134"/>
      <c r="P986" s="134"/>
      <c r="Q986" s="134"/>
      <c r="R986" s="135"/>
      <c r="S986" s="135"/>
      <c r="T986" s="135"/>
      <c r="U986" s="135"/>
      <c r="V986" s="135"/>
      <c r="W986" s="135"/>
      <c r="X986" s="135"/>
      <c r="Y986" s="135"/>
      <c r="Z986" s="125"/>
      <c r="AA986" s="125"/>
      <c r="AB986" s="125"/>
      <c r="AC986" s="125"/>
      <c r="AD986" s="125"/>
      <c r="AE986" s="125"/>
      <c r="AF986" s="125"/>
      <c r="AG986" s="125" t="s">
        <v>1619</v>
      </c>
      <c r="AH986" s="125">
        <v>0</v>
      </c>
      <c r="AI986" s="125"/>
      <c r="AJ986" s="125"/>
      <c r="AK986" s="125"/>
      <c r="AL986" s="125"/>
      <c r="AM986" s="125"/>
      <c r="AN986" s="125"/>
      <c r="AO986" s="125"/>
      <c r="AP986" s="125"/>
      <c r="AQ986" s="125"/>
      <c r="AR986" s="125"/>
      <c r="AS986" s="125"/>
      <c r="AT986" s="125"/>
      <c r="AU986" s="125"/>
      <c r="AV986" s="125"/>
      <c r="AW986" s="125"/>
      <c r="AX986" s="125"/>
      <c r="AY986" s="125"/>
      <c r="AZ986" s="125"/>
      <c r="BA986" s="125"/>
      <c r="BB986" s="125"/>
      <c r="BC986" s="125"/>
      <c r="BD986" s="125"/>
      <c r="BE986" s="125"/>
      <c r="BF986" s="125"/>
      <c r="BG986" s="125"/>
      <c r="BH986" s="125"/>
    </row>
    <row r="987" spans="1:60" outlineLevel="3" x14ac:dyDescent="0.2">
      <c r="A987" s="132"/>
      <c r="B987" s="133"/>
      <c r="C987" s="170" t="s">
        <v>968</v>
      </c>
      <c r="D987" s="168"/>
      <c r="E987" s="169">
        <v>16.25</v>
      </c>
      <c r="F987" s="135"/>
      <c r="G987" s="135"/>
      <c r="H987" s="135"/>
      <c r="I987" s="135"/>
      <c r="J987" s="135"/>
      <c r="K987" s="135"/>
      <c r="L987" s="135"/>
      <c r="M987" s="135"/>
      <c r="N987" s="134"/>
      <c r="O987" s="134"/>
      <c r="P987" s="134"/>
      <c r="Q987" s="134"/>
      <c r="R987" s="135"/>
      <c r="S987" s="135"/>
      <c r="T987" s="135"/>
      <c r="U987" s="135"/>
      <c r="V987" s="135"/>
      <c r="W987" s="135"/>
      <c r="X987" s="135"/>
      <c r="Y987" s="135"/>
      <c r="Z987" s="125"/>
      <c r="AA987" s="125"/>
      <c r="AB987" s="125"/>
      <c r="AC987" s="125"/>
      <c r="AD987" s="125"/>
      <c r="AE987" s="125"/>
      <c r="AF987" s="125"/>
      <c r="AG987" s="125" t="s">
        <v>1619</v>
      </c>
      <c r="AH987" s="125">
        <v>0</v>
      </c>
      <c r="AI987" s="125"/>
      <c r="AJ987" s="125"/>
      <c r="AK987" s="125"/>
      <c r="AL987" s="125"/>
      <c r="AM987" s="125"/>
      <c r="AN987" s="125"/>
      <c r="AO987" s="125"/>
      <c r="AP987" s="125"/>
      <c r="AQ987" s="125"/>
      <c r="AR987" s="125"/>
      <c r="AS987" s="125"/>
      <c r="AT987" s="125"/>
      <c r="AU987" s="125"/>
      <c r="AV987" s="125"/>
      <c r="AW987" s="125"/>
      <c r="AX987" s="125"/>
      <c r="AY987" s="125"/>
      <c r="AZ987" s="125"/>
      <c r="BA987" s="125"/>
      <c r="BB987" s="125"/>
      <c r="BC987" s="125"/>
      <c r="BD987" s="125"/>
      <c r="BE987" s="125"/>
      <c r="BF987" s="125"/>
      <c r="BG987" s="125"/>
      <c r="BH987" s="125"/>
    </row>
    <row r="988" spans="1:60" outlineLevel="3" x14ac:dyDescent="0.2">
      <c r="A988" s="132"/>
      <c r="B988" s="133"/>
      <c r="C988" s="170" t="s">
        <v>969</v>
      </c>
      <c r="D988" s="168"/>
      <c r="E988" s="169">
        <v>12.4</v>
      </c>
      <c r="F988" s="135"/>
      <c r="G988" s="135"/>
      <c r="H988" s="135"/>
      <c r="I988" s="135"/>
      <c r="J988" s="135"/>
      <c r="K988" s="135"/>
      <c r="L988" s="135"/>
      <c r="M988" s="135"/>
      <c r="N988" s="134"/>
      <c r="O988" s="134"/>
      <c r="P988" s="134"/>
      <c r="Q988" s="134"/>
      <c r="R988" s="135"/>
      <c r="S988" s="135"/>
      <c r="T988" s="135"/>
      <c r="U988" s="135"/>
      <c r="V988" s="135"/>
      <c r="W988" s="135"/>
      <c r="X988" s="135"/>
      <c r="Y988" s="135"/>
      <c r="Z988" s="125"/>
      <c r="AA988" s="125"/>
      <c r="AB988" s="125"/>
      <c r="AC988" s="125"/>
      <c r="AD988" s="125"/>
      <c r="AE988" s="125"/>
      <c r="AF988" s="125"/>
      <c r="AG988" s="125" t="s">
        <v>1619</v>
      </c>
      <c r="AH988" s="125">
        <v>0</v>
      </c>
      <c r="AI988" s="125"/>
      <c r="AJ988" s="125"/>
      <c r="AK988" s="125"/>
      <c r="AL988" s="125"/>
      <c r="AM988" s="125"/>
      <c r="AN988" s="125"/>
      <c r="AO988" s="125"/>
      <c r="AP988" s="125"/>
      <c r="AQ988" s="125"/>
      <c r="AR988" s="125"/>
      <c r="AS988" s="125"/>
      <c r="AT988" s="125"/>
      <c r="AU988" s="125"/>
      <c r="AV988" s="125"/>
      <c r="AW988" s="125"/>
      <c r="AX988" s="125"/>
      <c r="AY988" s="125"/>
      <c r="AZ988" s="125"/>
      <c r="BA988" s="125"/>
      <c r="BB988" s="125"/>
      <c r="BC988" s="125"/>
      <c r="BD988" s="125"/>
      <c r="BE988" s="125"/>
      <c r="BF988" s="125"/>
      <c r="BG988" s="125"/>
      <c r="BH988" s="125"/>
    </row>
    <row r="989" spans="1:60" outlineLevel="3" x14ac:dyDescent="0.2">
      <c r="A989" s="132"/>
      <c r="B989" s="133"/>
      <c r="C989" s="170" t="s">
        <v>970</v>
      </c>
      <c r="D989" s="168"/>
      <c r="E989" s="169">
        <v>3</v>
      </c>
      <c r="F989" s="135"/>
      <c r="G989" s="135"/>
      <c r="H989" s="135"/>
      <c r="I989" s="135"/>
      <c r="J989" s="135"/>
      <c r="K989" s="135"/>
      <c r="L989" s="135"/>
      <c r="M989" s="135"/>
      <c r="N989" s="134"/>
      <c r="O989" s="134"/>
      <c r="P989" s="134"/>
      <c r="Q989" s="134"/>
      <c r="R989" s="135"/>
      <c r="S989" s="135"/>
      <c r="T989" s="135"/>
      <c r="U989" s="135"/>
      <c r="V989" s="135"/>
      <c r="W989" s="135"/>
      <c r="X989" s="135"/>
      <c r="Y989" s="135"/>
      <c r="Z989" s="125"/>
      <c r="AA989" s="125"/>
      <c r="AB989" s="125"/>
      <c r="AC989" s="125"/>
      <c r="AD989" s="125"/>
      <c r="AE989" s="125"/>
      <c r="AF989" s="125"/>
      <c r="AG989" s="125" t="s">
        <v>1619</v>
      </c>
      <c r="AH989" s="125">
        <v>0</v>
      </c>
      <c r="AI989" s="125"/>
      <c r="AJ989" s="125"/>
      <c r="AK989" s="125"/>
      <c r="AL989" s="125"/>
      <c r="AM989" s="125"/>
      <c r="AN989" s="125"/>
      <c r="AO989" s="125"/>
      <c r="AP989" s="125"/>
      <c r="AQ989" s="125"/>
      <c r="AR989" s="125"/>
      <c r="AS989" s="125"/>
      <c r="AT989" s="125"/>
      <c r="AU989" s="125"/>
      <c r="AV989" s="125"/>
      <c r="AW989" s="125"/>
      <c r="AX989" s="125"/>
      <c r="AY989" s="125"/>
      <c r="AZ989" s="125"/>
      <c r="BA989" s="125"/>
      <c r="BB989" s="125"/>
      <c r="BC989" s="125"/>
      <c r="BD989" s="125"/>
      <c r="BE989" s="125"/>
      <c r="BF989" s="125"/>
      <c r="BG989" s="125"/>
      <c r="BH989" s="125"/>
    </row>
    <row r="990" spans="1:60" outlineLevel="3" x14ac:dyDescent="0.2">
      <c r="A990" s="132"/>
      <c r="B990" s="133"/>
      <c r="C990" s="170" t="s">
        <v>971</v>
      </c>
      <c r="D990" s="168"/>
      <c r="E990" s="169">
        <v>1</v>
      </c>
      <c r="F990" s="135"/>
      <c r="G990" s="135"/>
      <c r="H990" s="135"/>
      <c r="I990" s="135"/>
      <c r="J990" s="135"/>
      <c r="K990" s="135"/>
      <c r="L990" s="135"/>
      <c r="M990" s="135"/>
      <c r="N990" s="134"/>
      <c r="O990" s="134"/>
      <c r="P990" s="134"/>
      <c r="Q990" s="134"/>
      <c r="R990" s="135"/>
      <c r="S990" s="135"/>
      <c r="T990" s="135"/>
      <c r="U990" s="135"/>
      <c r="V990" s="135"/>
      <c r="W990" s="135"/>
      <c r="X990" s="135"/>
      <c r="Y990" s="135"/>
      <c r="Z990" s="125"/>
      <c r="AA990" s="125"/>
      <c r="AB990" s="125"/>
      <c r="AC990" s="125"/>
      <c r="AD990" s="125"/>
      <c r="AE990" s="125"/>
      <c r="AF990" s="125"/>
      <c r="AG990" s="125" t="s">
        <v>1619</v>
      </c>
      <c r="AH990" s="125">
        <v>0</v>
      </c>
      <c r="AI990" s="125"/>
      <c r="AJ990" s="125"/>
      <c r="AK990" s="125"/>
      <c r="AL990" s="125"/>
      <c r="AM990" s="125"/>
      <c r="AN990" s="125"/>
      <c r="AO990" s="125"/>
      <c r="AP990" s="125"/>
      <c r="AQ990" s="125"/>
      <c r="AR990" s="125"/>
      <c r="AS990" s="125"/>
      <c r="AT990" s="125"/>
      <c r="AU990" s="125"/>
      <c r="AV990" s="125"/>
      <c r="AW990" s="125"/>
      <c r="AX990" s="125"/>
      <c r="AY990" s="125"/>
      <c r="AZ990" s="125"/>
      <c r="BA990" s="125"/>
      <c r="BB990" s="125"/>
      <c r="BC990" s="125"/>
      <c r="BD990" s="125"/>
      <c r="BE990" s="125"/>
      <c r="BF990" s="125"/>
      <c r="BG990" s="125"/>
      <c r="BH990" s="125"/>
    </row>
    <row r="991" spans="1:60" outlineLevel="3" x14ac:dyDescent="0.2">
      <c r="A991" s="132"/>
      <c r="B991" s="133"/>
      <c r="C991" s="170" t="s">
        <v>972</v>
      </c>
      <c r="D991" s="168"/>
      <c r="E991" s="169">
        <v>3</v>
      </c>
      <c r="F991" s="135"/>
      <c r="G991" s="135"/>
      <c r="H991" s="135"/>
      <c r="I991" s="135"/>
      <c r="J991" s="135"/>
      <c r="K991" s="135"/>
      <c r="L991" s="135"/>
      <c r="M991" s="135"/>
      <c r="N991" s="134"/>
      <c r="O991" s="134"/>
      <c r="P991" s="134"/>
      <c r="Q991" s="134"/>
      <c r="R991" s="135"/>
      <c r="S991" s="135"/>
      <c r="T991" s="135"/>
      <c r="U991" s="135"/>
      <c r="V991" s="135"/>
      <c r="W991" s="135"/>
      <c r="X991" s="135"/>
      <c r="Y991" s="135"/>
      <c r="Z991" s="125"/>
      <c r="AA991" s="125"/>
      <c r="AB991" s="125"/>
      <c r="AC991" s="125"/>
      <c r="AD991" s="125"/>
      <c r="AE991" s="125"/>
      <c r="AF991" s="125"/>
      <c r="AG991" s="125" t="s">
        <v>1619</v>
      </c>
      <c r="AH991" s="125">
        <v>0</v>
      </c>
      <c r="AI991" s="125"/>
      <c r="AJ991" s="125"/>
      <c r="AK991" s="125"/>
      <c r="AL991" s="125"/>
      <c r="AM991" s="125"/>
      <c r="AN991" s="125"/>
      <c r="AO991" s="125"/>
      <c r="AP991" s="125"/>
      <c r="AQ991" s="125"/>
      <c r="AR991" s="125"/>
      <c r="AS991" s="125"/>
      <c r="AT991" s="125"/>
      <c r="AU991" s="125"/>
      <c r="AV991" s="125"/>
      <c r="AW991" s="125"/>
      <c r="AX991" s="125"/>
      <c r="AY991" s="125"/>
      <c r="AZ991" s="125"/>
      <c r="BA991" s="125"/>
      <c r="BB991" s="125"/>
      <c r="BC991" s="125"/>
      <c r="BD991" s="125"/>
      <c r="BE991" s="125"/>
      <c r="BF991" s="125"/>
      <c r="BG991" s="125"/>
      <c r="BH991" s="125"/>
    </row>
    <row r="992" spans="1:60" outlineLevel="3" x14ac:dyDescent="0.2">
      <c r="A992" s="132"/>
      <c r="B992" s="133"/>
      <c r="C992" s="170" t="s">
        <v>973</v>
      </c>
      <c r="D992" s="168"/>
      <c r="E992" s="169">
        <v>10</v>
      </c>
      <c r="F992" s="135"/>
      <c r="G992" s="135"/>
      <c r="H992" s="135"/>
      <c r="I992" s="135"/>
      <c r="J992" s="135"/>
      <c r="K992" s="135"/>
      <c r="L992" s="135"/>
      <c r="M992" s="135"/>
      <c r="N992" s="134"/>
      <c r="O992" s="134"/>
      <c r="P992" s="134"/>
      <c r="Q992" s="134"/>
      <c r="R992" s="135"/>
      <c r="S992" s="135"/>
      <c r="T992" s="135"/>
      <c r="U992" s="135"/>
      <c r="V992" s="135"/>
      <c r="W992" s="135"/>
      <c r="X992" s="135"/>
      <c r="Y992" s="135"/>
      <c r="Z992" s="125"/>
      <c r="AA992" s="125"/>
      <c r="AB992" s="125"/>
      <c r="AC992" s="125"/>
      <c r="AD992" s="125"/>
      <c r="AE992" s="125"/>
      <c r="AF992" s="125"/>
      <c r="AG992" s="125" t="s">
        <v>1619</v>
      </c>
      <c r="AH992" s="125">
        <v>0</v>
      </c>
      <c r="AI992" s="125"/>
      <c r="AJ992" s="125"/>
      <c r="AK992" s="125"/>
      <c r="AL992" s="125"/>
      <c r="AM992" s="125"/>
      <c r="AN992" s="125"/>
      <c r="AO992" s="125"/>
      <c r="AP992" s="125"/>
      <c r="AQ992" s="125"/>
      <c r="AR992" s="125"/>
      <c r="AS992" s="125"/>
      <c r="AT992" s="125"/>
      <c r="AU992" s="125"/>
      <c r="AV992" s="125"/>
      <c r="AW992" s="125"/>
      <c r="AX992" s="125"/>
      <c r="AY992" s="125"/>
      <c r="AZ992" s="125"/>
      <c r="BA992" s="125"/>
      <c r="BB992" s="125"/>
      <c r="BC992" s="125"/>
      <c r="BD992" s="125"/>
      <c r="BE992" s="125"/>
      <c r="BF992" s="125"/>
      <c r="BG992" s="125"/>
      <c r="BH992" s="125"/>
    </row>
    <row r="993" spans="1:60" outlineLevel="1" x14ac:dyDescent="0.2">
      <c r="A993" s="147">
        <v>242</v>
      </c>
      <c r="B993" s="148" t="s">
        <v>976</v>
      </c>
      <c r="C993" s="163" t="s">
        <v>977</v>
      </c>
      <c r="D993" s="149" t="s">
        <v>1641</v>
      </c>
      <c r="E993" s="150">
        <v>277.7681</v>
      </c>
      <c r="F993" s="151"/>
      <c r="G993" s="152">
        <f>ROUND(E993*F993,2)</f>
        <v>0</v>
      </c>
      <c r="H993" s="151">
        <v>43.69</v>
      </c>
      <c r="I993" s="152">
        <f>ROUND(E993*H993,2)</f>
        <v>12135.69</v>
      </c>
      <c r="J993" s="151">
        <v>186.31</v>
      </c>
      <c r="K993" s="152">
        <f>ROUND(E993*J993,2)</f>
        <v>51750.97</v>
      </c>
      <c r="L993" s="152">
        <v>21</v>
      </c>
      <c r="M993" s="152">
        <f>G993*(1+L993/100)</f>
        <v>0</v>
      </c>
      <c r="N993" s="150">
        <v>1.8000000000000001E-4</v>
      </c>
      <c r="O993" s="150">
        <f>ROUND(E993*N993,2)</f>
        <v>0.05</v>
      </c>
      <c r="P993" s="150">
        <v>0</v>
      </c>
      <c r="Q993" s="150">
        <f>ROUND(E993*P993,2)</f>
        <v>0</v>
      </c>
      <c r="R993" s="152"/>
      <c r="S993" s="152" t="s">
        <v>1617</v>
      </c>
      <c r="T993" s="153" t="s">
        <v>1617</v>
      </c>
      <c r="U993" s="135">
        <v>0</v>
      </c>
      <c r="V993" s="135">
        <f>ROUND(E993*U993,2)</f>
        <v>0</v>
      </c>
      <c r="W993" s="135"/>
      <c r="X993" s="135" t="s">
        <v>1458</v>
      </c>
      <c r="Y993" s="135" t="s">
        <v>1459</v>
      </c>
      <c r="Z993" s="125"/>
      <c r="AA993" s="125"/>
      <c r="AB993" s="125"/>
      <c r="AC993" s="125"/>
      <c r="AD993" s="125"/>
      <c r="AE993" s="125"/>
      <c r="AF993" s="125"/>
      <c r="AG993" s="125" t="s">
        <v>2106</v>
      </c>
      <c r="AH993" s="125"/>
      <c r="AI993" s="125"/>
      <c r="AJ993" s="125"/>
      <c r="AK993" s="125"/>
      <c r="AL993" s="125"/>
      <c r="AM993" s="125"/>
      <c r="AN993" s="125"/>
      <c r="AO993" s="125"/>
      <c r="AP993" s="125"/>
      <c r="AQ993" s="125"/>
      <c r="AR993" s="125"/>
      <c r="AS993" s="125"/>
      <c r="AT993" s="125"/>
      <c r="AU993" s="125"/>
      <c r="AV993" s="125"/>
      <c r="AW993" s="125"/>
      <c r="AX993" s="125"/>
      <c r="AY993" s="125"/>
      <c r="AZ993" s="125"/>
      <c r="BA993" s="125"/>
      <c r="BB993" s="125"/>
      <c r="BC993" s="125"/>
      <c r="BD993" s="125"/>
      <c r="BE993" s="125"/>
      <c r="BF993" s="125"/>
      <c r="BG993" s="125"/>
      <c r="BH993" s="125"/>
    </row>
    <row r="994" spans="1:60" outlineLevel="2" x14ac:dyDescent="0.2">
      <c r="A994" s="132"/>
      <c r="B994" s="133"/>
      <c r="C994" s="170" t="s">
        <v>978</v>
      </c>
      <c r="D994" s="168"/>
      <c r="E994" s="169"/>
      <c r="F994" s="135"/>
      <c r="G994" s="135"/>
      <c r="H994" s="135"/>
      <c r="I994" s="135"/>
      <c r="J994" s="135"/>
      <c r="K994" s="135"/>
      <c r="L994" s="135"/>
      <c r="M994" s="135"/>
      <c r="N994" s="134"/>
      <c r="O994" s="134"/>
      <c r="P994" s="134"/>
      <c r="Q994" s="134"/>
      <c r="R994" s="135"/>
      <c r="S994" s="135"/>
      <c r="T994" s="135"/>
      <c r="U994" s="135"/>
      <c r="V994" s="135"/>
      <c r="W994" s="135"/>
      <c r="X994" s="135"/>
      <c r="Y994" s="135"/>
      <c r="Z994" s="125"/>
      <c r="AA994" s="125"/>
      <c r="AB994" s="125"/>
      <c r="AC994" s="125"/>
      <c r="AD994" s="125"/>
      <c r="AE994" s="125"/>
      <c r="AF994" s="125"/>
      <c r="AG994" s="125" t="s">
        <v>1619</v>
      </c>
      <c r="AH994" s="125">
        <v>0</v>
      </c>
      <c r="AI994" s="125"/>
      <c r="AJ994" s="125"/>
      <c r="AK994" s="125"/>
      <c r="AL994" s="125"/>
      <c r="AM994" s="125"/>
      <c r="AN994" s="125"/>
      <c r="AO994" s="125"/>
      <c r="AP994" s="125"/>
      <c r="AQ994" s="125"/>
      <c r="AR994" s="125"/>
      <c r="AS994" s="125"/>
      <c r="AT994" s="125"/>
      <c r="AU994" s="125"/>
      <c r="AV994" s="125"/>
      <c r="AW994" s="125"/>
      <c r="AX994" s="125"/>
      <c r="AY994" s="125"/>
      <c r="AZ994" s="125"/>
      <c r="BA994" s="125"/>
      <c r="BB994" s="125"/>
      <c r="BC994" s="125"/>
      <c r="BD994" s="125"/>
      <c r="BE994" s="125"/>
      <c r="BF994" s="125"/>
      <c r="BG994" s="125"/>
      <c r="BH994" s="125"/>
    </row>
    <row r="995" spans="1:60" outlineLevel="3" x14ac:dyDescent="0.2">
      <c r="A995" s="132"/>
      <c r="B995" s="133"/>
      <c r="C995" s="170" t="s">
        <v>979</v>
      </c>
      <c r="D995" s="168"/>
      <c r="E995" s="169">
        <v>74.48</v>
      </c>
      <c r="F995" s="135"/>
      <c r="G995" s="135"/>
      <c r="H995" s="135"/>
      <c r="I995" s="135"/>
      <c r="J995" s="135"/>
      <c r="K995" s="135"/>
      <c r="L995" s="135"/>
      <c r="M995" s="135"/>
      <c r="N995" s="134"/>
      <c r="O995" s="134"/>
      <c r="P995" s="134"/>
      <c r="Q995" s="134"/>
      <c r="R995" s="135"/>
      <c r="S995" s="135"/>
      <c r="T995" s="135"/>
      <c r="U995" s="135"/>
      <c r="V995" s="135"/>
      <c r="W995" s="135"/>
      <c r="X995" s="135"/>
      <c r="Y995" s="135"/>
      <c r="Z995" s="125"/>
      <c r="AA995" s="125"/>
      <c r="AB995" s="125"/>
      <c r="AC995" s="125"/>
      <c r="AD995" s="125"/>
      <c r="AE995" s="125"/>
      <c r="AF995" s="125"/>
      <c r="AG995" s="125" t="s">
        <v>1619</v>
      </c>
      <c r="AH995" s="125">
        <v>0</v>
      </c>
      <c r="AI995" s="125"/>
      <c r="AJ995" s="125"/>
      <c r="AK995" s="125"/>
      <c r="AL995" s="125"/>
      <c r="AM995" s="125"/>
      <c r="AN995" s="125"/>
      <c r="AO995" s="125"/>
      <c r="AP995" s="125"/>
      <c r="AQ995" s="125"/>
      <c r="AR995" s="125"/>
      <c r="AS995" s="125"/>
      <c r="AT995" s="125"/>
      <c r="AU995" s="125"/>
      <c r="AV995" s="125"/>
      <c r="AW995" s="125"/>
      <c r="AX995" s="125"/>
      <c r="AY995" s="125"/>
      <c r="AZ995" s="125"/>
      <c r="BA995" s="125"/>
      <c r="BB995" s="125"/>
      <c r="BC995" s="125"/>
      <c r="BD995" s="125"/>
      <c r="BE995" s="125"/>
      <c r="BF995" s="125"/>
      <c r="BG995" s="125"/>
      <c r="BH995" s="125"/>
    </row>
    <row r="996" spans="1:60" outlineLevel="3" x14ac:dyDescent="0.2">
      <c r="A996" s="132"/>
      <c r="B996" s="133"/>
      <c r="C996" s="170" t="s">
        <v>980</v>
      </c>
      <c r="D996" s="168"/>
      <c r="E996" s="169">
        <v>16.32</v>
      </c>
      <c r="F996" s="135"/>
      <c r="G996" s="135"/>
      <c r="H996" s="135"/>
      <c r="I996" s="135"/>
      <c r="J996" s="135"/>
      <c r="K996" s="135"/>
      <c r="L996" s="135"/>
      <c r="M996" s="135"/>
      <c r="N996" s="134"/>
      <c r="O996" s="134"/>
      <c r="P996" s="134"/>
      <c r="Q996" s="134"/>
      <c r="R996" s="135"/>
      <c r="S996" s="135"/>
      <c r="T996" s="135"/>
      <c r="U996" s="135"/>
      <c r="V996" s="135"/>
      <c r="W996" s="135"/>
      <c r="X996" s="135"/>
      <c r="Y996" s="135"/>
      <c r="Z996" s="125"/>
      <c r="AA996" s="125"/>
      <c r="AB996" s="125"/>
      <c r="AC996" s="125"/>
      <c r="AD996" s="125"/>
      <c r="AE996" s="125"/>
      <c r="AF996" s="125"/>
      <c r="AG996" s="125" t="s">
        <v>1619</v>
      </c>
      <c r="AH996" s="125">
        <v>0</v>
      </c>
      <c r="AI996" s="125"/>
      <c r="AJ996" s="125"/>
      <c r="AK996" s="125"/>
      <c r="AL996" s="125"/>
      <c r="AM996" s="125"/>
      <c r="AN996" s="125"/>
      <c r="AO996" s="125"/>
      <c r="AP996" s="125"/>
      <c r="AQ996" s="125"/>
      <c r="AR996" s="125"/>
      <c r="AS996" s="125"/>
      <c r="AT996" s="125"/>
      <c r="AU996" s="125"/>
      <c r="AV996" s="125"/>
      <c r="AW996" s="125"/>
      <c r="AX996" s="125"/>
      <c r="AY996" s="125"/>
      <c r="AZ996" s="125"/>
      <c r="BA996" s="125"/>
      <c r="BB996" s="125"/>
      <c r="BC996" s="125"/>
      <c r="BD996" s="125"/>
      <c r="BE996" s="125"/>
      <c r="BF996" s="125"/>
      <c r="BG996" s="125"/>
      <c r="BH996" s="125"/>
    </row>
    <row r="997" spans="1:60" outlineLevel="3" x14ac:dyDescent="0.2">
      <c r="A997" s="132"/>
      <c r="B997" s="133"/>
      <c r="C997" s="170" t="s">
        <v>981</v>
      </c>
      <c r="D997" s="168"/>
      <c r="E997" s="169">
        <v>102.99</v>
      </c>
      <c r="F997" s="135"/>
      <c r="G997" s="135"/>
      <c r="H997" s="135"/>
      <c r="I997" s="135"/>
      <c r="J997" s="135"/>
      <c r="K997" s="135"/>
      <c r="L997" s="135"/>
      <c r="M997" s="135"/>
      <c r="N997" s="134"/>
      <c r="O997" s="134"/>
      <c r="P997" s="134"/>
      <c r="Q997" s="134"/>
      <c r="R997" s="135"/>
      <c r="S997" s="135"/>
      <c r="T997" s="135"/>
      <c r="U997" s="135"/>
      <c r="V997" s="135"/>
      <c r="W997" s="135"/>
      <c r="X997" s="135"/>
      <c r="Y997" s="135"/>
      <c r="Z997" s="125"/>
      <c r="AA997" s="125"/>
      <c r="AB997" s="125"/>
      <c r="AC997" s="125"/>
      <c r="AD997" s="125"/>
      <c r="AE997" s="125"/>
      <c r="AF997" s="125"/>
      <c r="AG997" s="125" t="s">
        <v>1619</v>
      </c>
      <c r="AH997" s="125">
        <v>0</v>
      </c>
      <c r="AI997" s="125"/>
      <c r="AJ997" s="125"/>
      <c r="AK997" s="125"/>
      <c r="AL997" s="125"/>
      <c r="AM997" s="125"/>
      <c r="AN997" s="125"/>
      <c r="AO997" s="125"/>
      <c r="AP997" s="125"/>
      <c r="AQ997" s="125"/>
      <c r="AR997" s="125"/>
      <c r="AS997" s="125"/>
      <c r="AT997" s="125"/>
      <c r="AU997" s="125"/>
      <c r="AV997" s="125"/>
      <c r="AW997" s="125"/>
      <c r="AX997" s="125"/>
      <c r="AY997" s="125"/>
      <c r="AZ997" s="125"/>
      <c r="BA997" s="125"/>
      <c r="BB997" s="125"/>
      <c r="BC997" s="125"/>
      <c r="BD997" s="125"/>
      <c r="BE997" s="125"/>
      <c r="BF997" s="125"/>
      <c r="BG997" s="125"/>
      <c r="BH997" s="125"/>
    </row>
    <row r="998" spans="1:60" outlineLevel="3" x14ac:dyDescent="0.2">
      <c r="A998" s="132"/>
      <c r="B998" s="133"/>
      <c r="C998" s="170" t="s">
        <v>982</v>
      </c>
      <c r="D998" s="168"/>
      <c r="E998" s="169">
        <v>83.98</v>
      </c>
      <c r="F998" s="135"/>
      <c r="G998" s="135"/>
      <c r="H998" s="135"/>
      <c r="I998" s="135"/>
      <c r="J998" s="135"/>
      <c r="K998" s="135"/>
      <c r="L998" s="135"/>
      <c r="M998" s="135"/>
      <c r="N998" s="134"/>
      <c r="O998" s="134"/>
      <c r="P998" s="134"/>
      <c r="Q998" s="134"/>
      <c r="R998" s="135"/>
      <c r="S998" s="135"/>
      <c r="T998" s="135"/>
      <c r="U998" s="135"/>
      <c r="V998" s="135"/>
      <c r="W998" s="135"/>
      <c r="X998" s="135"/>
      <c r="Y998" s="135"/>
      <c r="Z998" s="125"/>
      <c r="AA998" s="125"/>
      <c r="AB998" s="125"/>
      <c r="AC998" s="125"/>
      <c r="AD998" s="125"/>
      <c r="AE998" s="125"/>
      <c r="AF998" s="125"/>
      <c r="AG998" s="125" t="s">
        <v>1619</v>
      </c>
      <c r="AH998" s="125">
        <v>0</v>
      </c>
      <c r="AI998" s="125"/>
      <c r="AJ998" s="125"/>
      <c r="AK998" s="125"/>
      <c r="AL998" s="125"/>
      <c r="AM998" s="125"/>
      <c r="AN998" s="125"/>
      <c r="AO998" s="125"/>
      <c r="AP998" s="125"/>
      <c r="AQ998" s="125"/>
      <c r="AR998" s="125"/>
      <c r="AS998" s="125"/>
      <c r="AT998" s="125"/>
      <c r="AU998" s="125"/>
      <c r="AV998" s="125"/>
      <c r="AW998" s="125"/>
      <c r="AX998" s="125"/>
      <c r="AY998" s="125"/>
      <c r="AZ998" s="125"/>
      <c r="BA998" s="125"/>
      <c r="BB998" s="125"/>
      <c r="BC998" s="125"/>
      <c r="BD998" s="125"/>
      <c r="BE998" s="125"/>
      <c r="BF998" s="125"/>
      <c r="BG998" s="125"/>
      <c r="BH998" s="125"/>
    </row>
    <row r="999" spans="1:60" outlineLevel="1" x14ac:dyDescent="0.2">
      <c r="A999" s="147">
        <v>243</v>
      </c>
      <c r="B999" s="148" t="s">
        <v>983</v>
      </c>
      <c r="C999" s="163" t="s">
        <v>984</v>
      </c>
      <c r="D999" s="149" t="s">
        <v>1641</v>
      </c>
      <c r="E999" s="150">
        <v>378.81099999999998</v>
      </c>
      <c r="F999" s="151"/>
      <c r="G999" s="152">
        <f>ROUND(E999*F999,2)</f>
        <v>0</v>
      </c>
      <c r="H999" s="151">
        <v>8.44</v>
      </c>
      <c r="I999" s="152">
        <f>ROUND(E999*H999,2)</f>
        <v>3197.16</v>
      </c>
      <c r="J999" s="151">
        <v>63.46</v>
      </c>
      <c r="K999" s="152">
        <f>ROUND(E999*J999,2)</f>
        <v>24039.35</v>
      </c>
      <c r="L999" s="152">
        <v>21</v>
      </c>
      <c r="M999" s="152">
        <f>G999*(1+L999/100)</f>
        <v>0</v>
      </c>
      <c r="N999" s="150">
        <v>1.6000000000000001E-4</v>
      </c>
      <c r="O999" s="150">
        <f>ROUND(E999*N999,2)</f>
        <v>0.06</v>
      </c>
      <c r="P999" s="150">
        <v>0</v>
      </c>
      <c r="Q999" s="150">
        <f>ROUND(E999*P999,2)</f>
        <v>0</v>
      </c>
      <c r="R999" s="152"/>
      <c r="S999" s="152" t="s">
        <v>1617</v>
      </c>
      <c r="T999" s="153" t="s">
        <v>1617</v>
      </c>
      <c r="U999" s="135">
        <v>0</v>
      </c>
      <c r="V999" s="135">
        <f>ROUND(E999*U999,2)</f>
        <v>0</v>
      </c>
      <c r="W999" s="135"/>
      <c r="X999" s="135" t="s">
        <v>1458</v>
      </c>
      <c r="Y999" s="135" t="s">
        <v>1459</v>
      </c>
      <c r="Z999" s="125"/>
      <c r="AA999" s="125"/>
      <c r="AB999" s="125"/>
      <c r="AC999" s="125"/>
      <c r="AD999" s="125"/>
      <c r="AE999" s="125"/>
      <c r="AF999" s="125"/>
      <c r="AG999" s="125" t="s">
        <v>2106</v>
      </c>
      <c r="AH999" s="125"/>
      <c r="AI999" s="125"/>
      <c r="AJ999" s="125"/>
      <c r="AK999" s="125"/>
      <c r="AL999" s="125"/>
      <c r="AM999" s="125"/>
      <c r="AN999" s="125"/>
      <c r="AO999" s="125"/>
      <c r="AP999" s="125"/>
      <c r="AQ999" s="125"/>
      <c r="AR999" s="125"/>
      <c r="AS999" s="125"/>
      <c r="AT999" s="125"/>
      <c r="AU999" s="125"/>
      <c r="AV999" s="125"/>
      <c r="AW999" s="125"/>
      <c r="AX999" s="125"/>
      <c r="AY999" s="125"/>
      <c r="AZ999" s="125"/>
      <c r="BA999" s="125"/>
      <c r="BB999" s="125"/>
      <c r="BC999" s="125"/>
      <c r="BD999" s="125"/>
      <c r="BE999" s="125"/>
      <c r="BF999" s="125"/>
      <c r="BG999" s="125"/>
      <c r="BH999" s="125"/>
    </row>
    <row r="1000" spans="1:60" ht="33.75" outlineLevel="2" x14ac:dyDescent="0.2">
      <c r="A1000" s="132"/>
      <c r="B1000" s="133"/>
      <c r="C1000" s="269" t="s">
        <v>985</v>
      </c>
      <c r="D1000" s="270"/>
      <c r="E1000" s="270"/>
      <c r="F1000" s="270"/>
      <c r="G1000" s="270"/>
      <c r="H1000" s="135"/>
      <c r="I1000" s="135"/>
      <c r="J1000" s="135"/>
      <c r="K1000" s="135"/>
      <c r="L1000" s="135"/>
      <c r="M1000" s="135"/>
      <c r="N1000" s="134"/>
      <c r="O1000" s="134"/>
      <c r="P1000" s="134"/>
      <c r="Q1000" s="134"/>
      <c r="R1000" s="135"/>
      <c r="S1000" s="135"/>
      <c r="T1000" s="135"/>
      <c r="U1000" s="135"/>
      <c r="V1000" s="135"/>
      <c r="W1000" s="135"/>
      <c r="X1000" s="135"/>
      <c r="Y1000" s="135"/>
      <c r="Z1000" s="125"/>
      <c r="AA1000" s="125"/>
      <c r="AB1000" s="125"/>
      <c r="AC1000" s="125"/>
      <c r="AD1000" s="125"/>
      <c r="AE1000" s="125"/>
      <c r="AF1000" s="125"/>
      <c r="AG1000" s="125" t="s">
        <v>1462</v>
      </c>
      <c r="AH1000" s="125"/>
      <c r="AI1000" s="125"/>
      <c r="AJ1000" s="125"/>
      <c r="AK1000" s="125"/>
      <c r="AL1000" s="125"/>
      <c r="AM1000" s="125"/>
      <c r="AN1000" s="125"/>
      <c r="AO1000" s="125"/>
      <c r="AP1000" s="125"/>
      <c r="AQ1000" s="125"/>
      <c r="AR1000" s="125"/>
      <c r="AS1000" s="125"/>
      <c r="AT1000" s="125"/>
      <c r="AU1000" s="125"/>
      <c r="AV1000" s="125"/>
      <c r="AW1000" s="125"/>
      <c r="AX1000" s="125"/>
      <c r="AY1000" s="125"/>
      <c r="AZ1000" s="125"/>
      <c r="BA1000" s="154" t="str">
        <f>C1000</f>
        <v>Koncentrovaný vodou ředitelný fungicidní a insekticidní přípravek na dřevo i zdivo. Přípravek poskytuje dlouhodobou ochranu proti dřevokaznému hmyzu, dřevokazným houbám a plísním. Aplikuje se natíráním. Spotřeba v exteriéru pro dvojitý nátěr 40 g/m2.</v>
      </c>
      <c r="BB1000" s="125"/>
      <c r="BC1000" s="125"/>
      <c r="BD1000" s="125"/>
      <c r="BE1000" s="125"/>
      <c r="BF1000" s="125"/>
      <c r="BG1000" s="125"/>
      <c r="BH1000" s="125"/>
    </row>
    <row r="1001" spans="1:60" outlineLevel="2" x14ac:dyDescent="0.2">
      <c r="A1001" s="132"/>
      <c r="B1001" s="133"/>
      <c r="C1001" s="170" t="s">
        <v>750</v>
      </c>
      <c r="D1001" s="168"/>
      <c r="E1001" s="169"/>
      <c r="F1001" s="135"/>
      <c r="G1001" s="135"/>
      <c r="H1001" s="135"/>
      <c r="I1001" s="135"/>
      <c r="J1001" s="135"/>
      <c r="K1001" s="135"/>
      <c r="L1001" s="135"/>
      <c r="M1001" s="135"/>
      <c r="N1001" s="134"/>
      <c r="O1001" s="134"/>
      <c r="P1001" s="134"/>
      <c r="Q1001" s="134"/>
      <c r="R1001" s="135"/>
      <c r="S1001" s="135"/>
      <c r="T1001" s="135"/>
      <c r="U1001" s="135"/>
      <c r="V1001" s="135"/>
      <c r="W1001" s="135"/>
      <c r="X1001" s="135"/>
      <c r="Y1001" s="135"/>
      <c r="Z1001" s="125"/>
      <c r="AA1001" s="125"/>
      <c r="AB1001" s="125"/>
      <c r="AC1001" s="125"/>
      <c r="AD1001" s="125"/>
      <c r="AE1001" s="125"/>
      <c r="AF1001" s="125"/>
      <c r="AG1001" s="125" t="s">
        <v>1619</v>
      </c>
      <c r="AH1001" s="125">
        <v>0</v>
      </c>
      <c r="AI1001" s="125"/>
      <c r="AJ1001" s="125"/>
      <c r="AK1001" s="125"/>
      <c r="AL1001" s="125"/>
      <c r="AM1001" s="125"/>
      <c r="AN1001" s="125"/>
      <c r="AO1001" s="125"/>
      <c r="AP1001" s="125"/>
      <c r="AQ1001" s="125"/>
      <c r="AR1001" s="125"/>
      <c r="AS1001" s="125"/>
      <c r="AT1001" s="125"/>
      <c r="AU1001" s="125"/>
      <c r="AV1001" s="125"/>
      <c r="AW1001" s="125"/>
      <c r="AX1001" s="125"/>
      <c r="AY1001" s="125"/>
      <c r="AZ1001" s="125"/>
      <c r="BA1001" s="125"/>
      <c r="BB1001" s="125"/>
      <c r="BC1001" s="125"/>
      <c r="BD1001" s="125"/>
      <c r="BE1001" s="125"/>
      <c r="BF1001" s="125"/>
      <c r="BG1001" s="125"/>
      <c r="BH1001" s="125"/>
    </row>
    <row r="1002" spans="1:60" outlineLevel="3" x14ac:dyDescent="0.2">
      <c r="A1002" s="132"/>
      <c r="B1002" s="133"/>
      <c r="C1002" s="170" t="s">
        <v>979</v>
      </c>
      <c r="D1002" s="168"/>
      <c r="E1002" s="169">
        <v>74.48</v>
      </c>
      <c r="F1002" s="135"/>
      <c r="G1002" s="135"/>
      <c r="H1002" s="135"/>
      <c r="I1002" s="135"/>
      <c r="J1002" s="135"/>
      <c r="K1002" s="135"/>
      <c r="L1002" s="135"/>
      <c r="M1002" s="135"/>
      <c r="N1002" s="134"/>
      <c r="O1002" s="134"/>
      <c r="P1002" s="134"/>
      <c r="Q1002" s="134"/>
      <c r="R1002" s="135"/>
      <c r="S1002" s="135"/>
      <c r="T1002" s="135"/>
      <c r="U1002" s="135"/>
      <c r="V1002" s="135"/>
      <c r="W1002" s="135"/>
      <c r="X1002" s="135"/>
      <c r="Y1002" s="135"/>
      <c r="Z1002" s="125"/>
      <c r="AA1002" s="125"/>
      <c r="AB1002" s="125"/>
      <c r="AC1002" s="125"/>
      <c r="AD1002" s="125"/>
      <c r="AE1002" s="125"/>
      <c r="AF1002" s="125"/>
      <c r="AG1002" s="125" t="s">
        <v>1619</v>
      </c>
      <c r="AH1002" s="125">
        <v>0</v>
      </c>
      <c r="AI1002" s="125"/>
      <c r="AJ1002" s="125"/>
      <c r="AK1002" s="125"/>
      <c r="AL1002" s="125"/>
      <c r="AM1002" s="125"/>
      <c r="AN1002" s="125"/>
      <c r="AO1002" s="125"/>
      <c r="AP1002" s="125"/>
      <c r="AQ1002" s="125"/>
      <c r="AR1002" s="125"/>
      <c r="AS1002" s="125"/>
      <c r="AT1002" s="125"/>
      <c r="AU1002" s="125"/>
      <c r="AV1002" s="125"/>
      <c r="AW1002" s="125"/>
      <c r="AX1002" s="125"/>
      <c r="AY1002" s="125"/>
      <c r="AZ1002" s="125"/>
      <c r="BA1002" s="125"/>
      <c r="BB1002" s="125"/>
      <c r="BC1002" s="125"/>
      <c r="BD1002" s="125"/>
      <c r="BE1002" s="125"/>
      <c r="BF1002" s="125"/>
      <c r="BG1002" s="125"/>
      <c r="BH1002" s="125"/>
    </row>
    <row r="1003" spans="1:60" outlineLevel="3" x14ac:dyDescent="0.2">
      <c r="A1003" s="132"/>
      <c r="B1003" s="133"/>
      <c r="C1003" s="170" t="s">
        <v>980</v>
      </c>
      <c r="D1003" s="168"/>
      <c r="E1003" s="169">
        <v>16.32</v>
      </c>
      <c r="F1003" s="135"/>
      <c r="G1003" s="135"/>
      <c r="H1003" s="135"/>
      <c r="I1003" s="135"/>
      <c r="J1003" s="135"/>
      <c r="K1003" s="135"/>
      <c r="L1003" s="135"/>
      <c r="M1003" s="135"/>
      <c r="N1003" s="134"/>
      <c r="O1003" s="134"/>
      <c r="P1003" s="134"/>
      <c r="Q1003" s="134"/>
      <c r="R1003" s="135"/>
      <c r="S1003" s="135"/>
      <c r="T1003" s="135"/>
      <c r="U1003" s="135"/>
      <c r="V1003" s="135"/>
      <c r="W1003" s="135"/>
      <c r="X1003" s="135"/>
      <c r="Y1003" s="135"/>
      <c r="Z1003" s="125"/>
      <c r="AA1003" s="125"/>
      <c r="AB1003" s="125"/>
      <c r="AC1003" s="125"/>
      <c r="AD1003" s="125"/>
      <c r="AE1003" s="125"/>
      <c r="AF1003" s="125"/>
      <c r="AG1003" s="125" t="s">
        <v>1619</v>
      </c>
      <c r="AH1003" s="125">
        <v>0</v>
      </c>
      <c r="AI1003" s="125"/>
      <c r="AJ1003" s="125"/>
      <c r="AK1003" s="125"/>
      <c r="AL1003" s="125"/>
      <c r="AM1003" s="125"/>
      <c r="AN1003" s="125"/>
      <c r="AO1003" s="125"/>
      <c r="AP1003" s="125"/>
      <c r="AQ1003" s="125"/>
      <c r="AR1003" s="125"/>
      <c r="AS1003" s="125"/>
      <c r="AT1003" s="125"/>
      <c r="AU1003" s="125"/>
      <c r="AV1003" s="125"/>
      <c r="AW1003" s="125"/>
      <c r="AX1003" s="125"/>
      <c r="AY1003" s="125"/>
      <c r="AZ1003" s="125"/>
      <c r="BA1003" s="125"/>
      <c r="BB1003" s="125"/>
      <c r="BC1003" s="125"/>
      <c r="BD1003" s="125"/>
      <c r="BE1003" s="125"/>
      <c r="BF1003" s="125"/>
      <c r="BG1003" s="125"/>
      <c r="BH1003" s="125"/>
    </row>
    <row r="1004" spans="1:60" outlineLevel="3" x14ac:dyDescent="0.2">
      <c r="A1004" s="132"/>
      <c r="B1004" s="133"/>
      <c r="C1004" s="170" t="s">
        <v>768</v>
      </c>
      <c r="D1004" s="168"/>
      <c r="E1004" s="169">
        <v>2.35</v>
      </c>
      <c r="F1004" s="135"/>
      <c r="G1004" s="135"/>
      <c r="H1004" s="135"/>
      <c r="I1004" s="135"/>
      <c r="J1004" s="135"/>
      <c r="K1004" s="135"/>
      <c r="L1004" s="135"/>
      <c r="M1004" s="135"/>
      <c r="N1004" s="134"/>
      <c r="O1004" s="134"/>
      <c r="P1004" s="134"/>
      <c r="Q1004" s="134"/>
      <c r="R1004" s="135"/>
      <c r="S1004" s="135"/>
      <c r="T1004" s="135"/>
      <c r="U1004" s="135"/>
      <c r="V1004" s="135"/>
      <c r="W1004" s="135"/>
      <c r="X1004" s="135"/>
      <c r="Y1004" s="135"/>
      <c r="Z1004" s="125"/>
      <c r="AA1004" s="125"/>
      <c r="AB1004" s="125"/>
      <c r="AC1004" s="125"/>
      <c r="AD1004" s="125"/>
      <c r="AE1004" s="125"/>
      <c r="AF1004" s="125"/>
      <c r="AG1004" s="125" t="s">
        <v>1619</v>
      </c>
      <c r="AH1004" s="125">
        <v>0</v>
      </c>
      <c r="AI1004" s="125"/>
      <c r="AJ1004" s="125"/>
      <c r="AK1004" s="125"/>
      <c r="AL1004" s="125"/>
      <c r="AM1004" s="125"/>
      <c r="AN1004" s="125"/>
      <c r="AO1004" s="125"/>
      <c r="AP1004" s="125"/>
      <c r="AQ1004" s="125"/>
      <c r="AR1004" s="125"/>
      <c r="AS1004" s="125"/>
      <c r="AT1004" s="125"/>
      <c r="AU1004" s="125"/>
      <c r="AV1004" s="125"/>
      <c r="AW1004" s="125"/>
      <c r="AX1004" s="125"/>
      <c r="AY1004" s="125"/>
      <c r="AZ1004" s="125"/>
      <c r="BA1004" s="125"/>
      <c r="BB1004" s="125"/>
      <c r="BC1004" s="125"/>
      <c r="BD1004" s="125"/>
      <c r="BE1004" s="125"/>
      <c r="BF1004" s="125"/>
      <c r="BG1004" s="125"/>
      <c r="BH1004" s="125"/>
    </row>
    <row r="1005" spans="1:60" ht="22.5" outlineLevel="3" x14ac:dyDescent="0.2">
      <c r="A1005" s="132"/>
      <c r="B1005" s="133"/>
      <c r="C1005" s="170" t="s">
        <v>986</v>
      </c>
      <c r="D1005" s="168"/>
      <c r="E1005" s="169">
        <v>117.71</v>
      </c>
      <c r="F1005" s="135"/>
      <c r="G1005" s="135"/>
      <c r="H1005" s="135"/>
      <c r="I1005" s="135"/>
      <c r="J1005" s="135"/>
      <c r="K1005" s="135"/>
      <c r="L1005" s="135"/>
      <c r="M1005" s="135"/>
      <c r="N1005" s="134"/>
      <c r="O1005" s="134"/>
      <c r="P1005" s="134"/>
      <c r="Q1005" s="134"/>
      <c r="R1005" s="135"/>
      <c r="S1005" s="135"/>
      <c r="T1005" s="135"/>
      <c r="U1005" s="135"/>
      <c r="V1005" s="135"/>
      <c r="W1005" s="135"/>
      <c r="X1005" s="135"/>
      <c r="Y1005" s="135"/>
      <c r="Z1005" s="125"/>
      <c r="AA1005" s="125"/>
      <c r="AB1005" s="125"/>
      <c r="AC1005" s="125"/>
      <c r="AD1005" s="125"/>
      <c r="AE1005" s="125"/>
      <c r="AF1005" s="125"/>
      <c r="AG1005" s="125" t="s">
        <v>1619</v>
      </c>
      <c r="AH1005" s="125">
        <v>0</v>
      </c>
      <c r="AI1005" s="125"/>
      <c r="AJ1005" s="125"/>
      <c r="AK1005" s="125"/>
      <c r="AL1005" s="125"/>
      <c r="AM1005" s="125"/>
      <c r="AN1005" s="125"/>
      <c r="AO1005" s="125"/>
      <c r="AP1005" s="125"/>
      <c r="AQ1005" s="125"/>
      <c r="AR1005" s="125"/>
      <c r="AS1005" s="125"/>
      <c r="AT1005" s="125"/>
      <c r="AU1005" s="125"/>
      <c r="AV1005" s="125"/>
      <c r="AW1005" s="125"/>
      <c r="AX1005" s="125"/>
      <c r="AY1005" s="125"/>
      <c r="AZ1005" s="125"/>
      <c r="BA1005" s="125"/>
      <c r="BB1005" s="125"/>
      <c r="BC1005" s="125"/>
      <c r="BD1005" s="125"/>
      <c r="BE1005" s="125"/>
      <c r="BF1005" s="125"/>
      <c r="BG1005" s="125"/>
      <c r="BH1005" s="125"/>
    </row>
    <row r="1006" spans="1:60" outlineLevel="3" x14ac:dyDescent="0.2">
      <c r="A1006" s="132"/>
      <c r="B1006" s="133"/>
      <c r="C1006" s="170" t="s">
        <v>987</v>
      </c>
      <c r="D1006" s="168"/>
      <c r="E1006" s="169">
        <v>167.95</v>
      </c>
      <c r="F1006" s="135"/>
      <c r="G1006" s="135"/>
      <c r="H1006" s="135"/>
      <c r="I1006" s="135"/>
      <c r="J1006" s="135"/>
      <c r="K1006" s="135"/>
      <c r="L1006" s="135"/>
      <c r="M1006" s="135"/>
      <c r="N1006" s="134"/>
      <c r="O1006" s="134"/>
      <c r="P1006" s="134"/>
      <c r="Q1006" s="134"/>
      <c r="R1006" s="135"/>
      <c r="S1006" s="135"/>
      <c r="T1006" s="135"/>
      <c r="U1006" s="135"/>
      <c r="V1006" s="135"/>
      <c r="W1006" s="135"/>
      <c r="X1006" s="135"/>
      <c r="Y1006" s="135"/>
      <c r="Z1006" s="125"/>
      <c r="AA1006" s="125"/>
      <c r="AB1006" s="125"/>
      <c r="AC1006" s="125"/>
      <c r="AD1006" s="125"/>
      <c r="AE1006" s="125"/>
      <c r="AF1006" s="125"/>
      <c r="AG1006" s="125" t="s">
        <v>1619</v>
      </c>
      <c r="AH1006" s="125">
        <v>0</v>
      </c>
      <c r="AI1006" s="125"/>
      <c r="AJ1006" s="125"/>
      <c r="AK1006" s="125"/>
      <c r="AL1006" s="125"/>
      <c r="AM1006" s="125"/>
      <c r="AN1006" s="125"/>
      <c r="AO1006" s="125"/>
      <c r="AP1006" s="125"/>
      <c r="AQ1006" s="125"/>
      <c r="AR1006" s="125"/>
      <c r="AS1006" s="125"/>
      <c r="AT1006" s="125"/>
      <c r="AU1006" s="125"/>
      <c r="AV1006" s="125"/>
      <c r="AW1006" s="125"/>
      <c r="AX1006" s="125"/>
      <c r="AY1006" s="125"/>
      <c r="AZ1006" s="125"/>
      <c r="BA1006" s="125"/>
      <c r="BB1006" s="125"/>
      <c r="BC1006" s="125"/>
      <c r="BD1006" s="125"/>
      <c r="BE1006" s="125"/>
      <c r="BF1006" s="125"/>
      <c r="BG1006" s="125"/>
      <c r="BH1006" s="125"/>
    </row>
    <row r="1007" spans="1:60" x14ac:dyDescent="0.2">
      <c r="A1007" s="140" t="s">
        <v>1451</v>
      </c>
      <c r="B1007" s="141" t="s">
        <v>1373</v>
      </c>
      <c r="C1007" s="162" t="s">
        <v>1374</v>
      </c>
      <c r="D1007" s="142"/>
      <c r="E1007" s="143"/>
      <c r="F1007" s="144"/>
      <c r="G1007" s="144">
        <f>SUMIF(AG1008:AG1013,"&lt;&gt;NOR",G1008:G1013)</f>
        <v>0</v>
      </c>
      <c r="H1007" s="144"/>
      <c r="I1007" s="144">
        <f>SUM(I1008:I1013)</f>
        <v>2533.71</v>
      </c>
      <c r="J1007" s="144"/>
      <c r="K1007" s="144">
        <f>SUM(K1008:K1013)</f>
        <v>14986.43</v>
      </c>
      <c r="L1007" s="144"/>
      <c r="M1007" s="144">
        <f>SUM(M1008:M1013)</f>
        <v>0</v>
      </c>
      <c r="N1007" s="143"/>
      <c r="O1007" s="143">
        <f>SUM(O1008:O1013)</f>
        <v>0.04</v>
      </c>
      <c r="P1007" s="143"/>
      <c r="Q1007" s="143">
        <f>SUM(Q1008:Q1013)</f>
        <v>0</v>
      </c>
      <c r="R1007" s="144"/>
      <c r="S1007" s="144"/>
      <c r="T1007" s="145"/>
      <c r="U1007" s="139"/>
      <c r="V1007" s="139">
        <f>SUM(V1008:V1013)</f>
        <v>0</v>
      </c>
      <c r="W1007" s="139"/>
      <c r="X1007" s="139"/>
      <c r="Y1007" s="139"/>
      <c r="AG1007" t="s">
        <v>1452</v>
      </c>
    </row>
    <row r="1008" spans="1:60" outlineLevel="1" x14ac:dyDescent="0.2">
      <c r="A1008" s="147">
        <v>244</v>
      </c>
      <c r="B1008" s="148" t="s">
        <v>988</v>
      </c>
      <c r="C1008" s="163" t="s">
        <v>989</v>
      </c>
      <c r="D1008" s="149" t="s">
        <v>1641</v>
      </c>
      <c r="E1008" s="150">
        <v>209.5711</v>
      </c>
      <c r="F1008" s="151"/>
      <c r="G1008" s="152">
        <f>ROUND(E1008*F1008,2)</f>
        <v>0</v>
      </c>
      <c r="H1008" s="151">
        <v>5.59</v>
      </c>
      <c r="I1008" s="152">
        <f>ROUND(E1008*H1008,2)</f>
        <v>1171.5</v>
      </c>
      <c r="J1008" s="151">
        <v>17.309999999999999</v>
      </c>
      <c r="K1008" s="152">
        <f>ROUND(E1008*J1008,2)</f>
        <v>3627.68</v>
      </c>
      <c r="L1008" s="152">
        <v>21</v>
      </c>
      <c r="M1008" s="152">
        <f>G1008*(1+L1008/100)</f>
        <v>0</v>
      </c>
      <c r="N1008" s="150">
        <v>6.9999999999999994E-5</v>
      </c>
      <c r="O1008" s="150">
        <f>ROUND(E1008*N1008,2)</f>
        <v>0.01</v>
      </c>
      <c r="P1008" s="150">
        <v>0</v>
      </c>
      <c r="Q1008" s="150">
        <f>ROUND(E1008*P1008,2)</f>
        <v>0</v>
      </c>
      <c r="R1008" s="152"/>
      <c r="S1008" s="152" t="s">
        <v>1617</v>
      </c>
      <c r="T1008" s="153" t="s">
        <v>1617</v>
      </c>
      <c r="U1008" s="135">
        <v>0</v>
      </c>
      <c r="V1008" s="135">
        <f>ROUND(E1008*U1008,2)</f>
        <v>0</v>
      </c>
      <c r="W1008" s="135"/>
      <c r="X1008" s="135" t="s">
        <v>1458</v>
      </c>
      <c r="Y1008" s="135" t="s">
        <v>1459</v>
      </c>
      <c r="Z1008" s="125"/>
      <c r="AA1008" s="125"/>
      <c r="AB1008" s="125"/>
      <c r="AC1008" s="125"/>
      <c r="AD1008" s="125"/>
      <c r="AE1008" s="125"/>
      <c r="AF1008" s="125"/>
      <c r="AG1008" s="125" t="s">
        <v>2106</v>
      </c>
      <c r="AH1008" s="125"/>
      <c r="AI1008" s="125"/>
      <c r="AJ1008" s="125"/>
      <c r="AK1008" s="125"/>
      <c r="AL1008" s="125"/>
      <c r="AM1008" s="125"/>
      <c r="AN1008" s="125"/>
      <c r="AO1008" s="125"/>
      <c r="AP1008" s="125"/>
      <c r="AQ1008" s="125"/>
      <c r="AR1008" s="125"/>
      <c r="AS1008" s="125"/>
      <c r="AT1008" s="125"/>
      <c r="AU1008" s="125"/>
      <c r="AV1008" s="125"/>
      <c r="AW1008" s="125"/>
      <c r="AX1008" s="125"/>
      <c r="AY1008" s="125"/>
      <c r="AZ1008" s="125"/>
      <c r="BA1008" s="125"/>
      <c r="BB1008" s="125"/>
      <c r="BC1008" s="125"/>
      <c r="BD1008" s="125"/>
      <c r="BE1008" s="125"/>
      <c r="BF1008" s="125"/>
      <c r="BG1008" s="125"/>
      <c r="BH1008" s="125"/>
    </row>
    <row r="1009" spans="1:60" outlineLevel="2" x14ac:dyDescent="0.2">
      <c r="A1009" s="132"/>
      <c r="B1009" s="133"/>
      <c r="C1009" s="170" t="s">
        <v>990</v>
      </c>
      <c r="D1009" s="168"/>
      <c r="E1009" s="169">
        <v>208.17</v>
      </c>
      <c r="F1009" s="135"/>
      <c r="G1009" s="135"/>
      <c r="H1009" s="135"/>
      <c r="I1009" s="135"/>
      <c r="J1009" s="135"/>
      <c r="K1009" s="135"/>
      <c r="L1009" s="135"/>
      <c r="M1009" s="135"/>
      <c r="N1009" s="134"/>
      <c r="O1009" s="134"/>
      <c r="P1009" s="134"/>
      <c r="Q1009" s="134"/>
      <c r="R1009" s="135"/>
      <c r="S1009" s="135"/>
      <c r="T1009" s="135"/>
      <c r="U1009" s="135"/>
      <c r="V1009" s="135"/>
      <c r="W1009" s="135"/>
      <c r="X1009" s="135"/>
      <c r="Y1009" s="135"/>
      <c r="Z1009" s="125"/>
      <c r="AA1009" s="125"/>
      <c r="AB1009" s="125"/>
      <c r="AC1009" s="125"/>
      <c r="AD1009" s="125"/>
      <c r="AE1009" s="125"/>
      <c r="AF1009" s="125"/>
      <c r="AG1009" s="125" t="s">
        <v>1619</v>
      </c>
      <c r="AH1009" s="125">
        <v>0</v>
      </c>
      <c r="AI1009" s="125"/>
      <c r="AJ1009" s="125"/>
      <c r="AK1009" s="125"/>
      <c r="AL1009" s="125"/>
      <c r="AM1009" s="125"/>
      <c r="AN1009" s="125"/>
      <c r="AO1009" s="125"/>
      <c r="AP1009" s="125"/>
      <c r="AQ1009" s="125"/>
      <c r="AR1009" s="125"/>
      <c r="AS1009" s="125"/>
      <c r="AT1009" s="125"/>
      <c r="AU1009" s="125"/>
      <c r="AV1009" s="125"/>
      <c r="AW1009" s="125"/>
      <c r="AX1009" s="125"/>
      <c r="AY1009" s="125"/>
      <c r="AZ1009" s="125"/>
      <c r="BA1009" s="125"/>
      <c r="BB1009" s="125"/>
      <c r="BC1009" s="125"/>
      <c r="BD1009" s="125"/>
      <c r="BE1009" s="125"/>
      <c r="BF1009" s="125"/>
      <c r="BG1009" s="125"/>
      <c r="BH1009" s="125"/>
    </row>
    <row r="1010" spans="1:60" outlineLevel="3" x14ac:dyDescent="0.2">
      <c r="A1010" s="132"/>
      <c r="B1010" s="133"/>
      <c r="C1010" s="170" t="s">
        <v>991</v>
      </c>
      <c r="D1010" s="168"/>
      <c r="E1010" s="169">
        <v>1.4</v>
      </c>
      <c r="F1010" s="135"/>
      <c r="G1010" s="135"/>
      <c r="H1010" s="135"/>
      <c r="I1010" s="135"/>
      <c r="J1010" s="135"/>
      <c r="K1010" s="135"/>
      <c r="L1010" s="135"/>
      <c r="M1010" s="135"/>
      <c r="N1010" s="134"/>
      <c r="O1010" s="134"/>
      <c r="P1010" s="134"/>
      <c r="Q1010" s="134"/>
      <c r="R1010" s="135"/>
      <c r="S1010" s="135"/>
      <c r="T1010" s="135"/>
      <c r="U1010" s="135"/>
      <c r="V1010" s="135"/>
      <c r="W1010" s="135"/>
      <c r="X1010" s="135"/>
      <c r="Y1010" s="135"/>
      <c r="Z1010" s="125"/>
      <c r="AA1010" s="125"/>
      <c r="AB1010" s="125"/>
      <c r="AC1010" s="125"/>
      <c r="AD1010" s="125"/>
      <c r="AE1010" s="125"/>
      <c r="AF1010" s="125"/>
      <c r="AG1010" s="125" t="s">
        <v>1619</v>
      </c>
      <c r="AH1010" s="125">
        <v>0</v>
      </c>
      <c r="AI1010" s="125"/>
      <c r="AJ1010" s="125"/>
      <c r="AK1010" s="125"/>
      <c r="AL1010" s="125"/>
      <c r="AM1010" s="125"/>
      <c r="AN1010" s="125"/>
      <c r="AO1010" s="125"/>
      <c r="AP1010" s="125"/>
      <c r="AQ1010" s="125"/>
      <c r="AR1010" s="125"/>
      <c r="AS1010" s="125"/>
      <c r="AT1010" s="125"/>
      <c r="AU1010" s="125"/>
      <c r="AV1010" s="125"/>
      <c r="AW1010" s="125"/>
      <c r="AX1010" s="125"/>
      <c r="AY1010" s="125"/>
      <c r="AZ1010" s="125"/>
      <c r="BA1010" s="125"/>
      <c r="BB1010" s="125"/>
      <c r="BC1010" s="125"/>
      <c r="BD1010" s="125"/>
      <c r="BE1010" s="125"/>
      <c r="BF1010" s="125"/>
      <c r="BG1010" s="125"/>
      <c r="BH1010" s="125"/>
    </row>
    <row r="1011" spans="1:60" outlineLevel="1" x14ac:dyDescent="0.2">
      <c r="A1011" s="147">
        <v>245</v>
      </c>
      <c r="B1011" s="148" t="s">
        <v>992</v>
      </c>
      <c r="C1011" s="163" t="s">
        <v>993</v>
      </c>
      <c r="D1011" s="149" t="s">
        <v>1641</v>
      </c>
      <c r="E1011" s="150">
        <v>209.5711</v>
      </c>
      <c r="F1011" s="151"/>
      <c r="G1011" s="152">
        <f>ROUND(E1011*F1011,2)</f>
        <v>0</v>
      </c>
      <c r="H1011" s="151">
        <v>6.5</v>
      </c>
      <c r="I1011" s="152">
        <f>ROUND(E1011*H1011,2)</f>
        <v>1362.21</v>
      </c>
      <c r="J1011" s="151">
        <v>54.2</v>
      </c>
      <c r="K1011" s="152">
        <f>ROUND(E1011*J1011,2)</f>
        <v>11358.75</v>
      </c>
      <c r="L1011" s="152">
        <v>21</v>
      </c>
      <c r="M1011" s="152">
        <f>G1011*(1+L1011/100)</f>
        <v>0</v>
      </c>
      <c r="N1011" s="150">
        <v>1.4999999999999999E-4</v>
      </c>
      <c r="O1011" s="150">
        <f>ROUND(E1011*N1011,2)</f>
        <v>0.03</v>
      </c>
      <c r="P1011" s="150">
        <v>0</v>
      </c>
      <c r="Q1011" s="150">
        <f>ROUND(E1011*P1011,2)</f>
        <v>0</v>
      </c>
      <c r="R1011" s="152"/>
      <c r="S1011" s="152" t="s">
        <v>1617</v>
      </c>
      <c r="T1011" s="153" t="s">
        <v>1617</v>
      </c>
      <c r="U1011" s="135">
        <v>0</v>
      </c>
      <c r="V1011" s="135">
        <f>ROUND(E1011*U1011,2)</f>
        <v>0</v>
      </c>
      <c r="W1011" s="135"/>
      <c r="X1011" s="135" t="s">
        <v>1458</v>
      </c>
      <c r="Y1011" s="135" t="s">
        <v>1459</v>
      </c>
      <c r="Z1011" s="125"/>
      <c r="AA1011" s="125"/>
      <c r="AB1011" s="125"/>
      <c r="AC1011" s="125"/>
      <c r="AD1011" s="125"/>
      <c r="AE1011" s="125"/>
      <c r="AF1011" s="125"/>
      <c r="AG1011" s="125" t="s">
        <v>2106</v>
      </c>
      <c r="AH1011" s="125"/>
      <c r="AI1011" s="125"/>
      <c r="AJ1011" s="125"/>
      <c r="AK1011" s="125"/>
      <c r="AL1011" s="125"/>
      <c r="AM1011" s="125"/>
      <c r="AN1011" s="125"/>
      <c r="AO1011" s="125"/>
      <c r="AP1011" s="125"/>
      <c r="AQ1011" s="125"/>
      <c r="AR1011" s="125"/>
      <c r="AS1011" s="125"/>
      <c r="AT1011" s="125"/>
      <c r="AU1011" s="125"/>
      <c r="AV1011" s="125"/>
      <c r="AW1011" s="125"/>
      <c r="AX1011" s="125"/>
      <c r="AY1011" s="125"/>
      <c r="AZ1011" s="125"/>
      <c r="BA1011" s="125"/>
      <c r="BB1011" s="125"/>
      <c r="BC1011" s="125"/>
      <c r="BD1011" s="125"/>
      <c r="BE1011" s="125"/>
      <c r="BF1011" s="125"/>
      <c r="BG1011" s="125"/>
      <c r="BH1011" s="125"/>
    </row>
    <row r="1012" spans="1:60" outlineLevel="2" x14ac:dyDescent="0.2">
      <c r="A1012" s="132"/>
      <c r="B1012" s="133"/>
      <c r="C1012" s="170" t="s">
        <v>994</v>
      </c>
      <c r="D1012" s="168"/>
      <c r="E1012" s="169">
        <v>208.17</v>
      </c>
      <c r="F1012" s="135"/>
      <c r="G1012" s="135"/>
      <c r="H1012" s="135"/>
      <c r="I1012" s="135"/>
      <c r="J1012" s="135"/>
      <c r="K1012" s="135"/>
      <c r="L1012" s="135"/>
      <c r="M1012" s="135"/>
      <c r="N1012" s="134"/>
      <c r="O1012" s="134"/>
      <c r="P1012" s="134"/>
      <c r="Q1012" s="134"/>
      <c r="R1012" s="135"/>
      <c r="S1012" s="135"/>
      <c r="T1012" s="135"/>
      <c r="U1012" s="135"/>
      <c r="V1012" s="135"/>
      <c r="W1012" s="135"/>
      <c r="X1012" s="135"/>
      <c r="Y1012" s="135"/>
      <c r="Z1012" s="125"/>
      <c r="AA1012" s="125"/>
      <c r="AB1012" s="125"/>
      <c r="AC1012" s="125"/>
      <c r="AD1012" s="125"/>
      <c r="AE1012" s="125"/>
      <c r="AF1012" s="125"/>
      <c r="AG1012" s="125" t="s">
        <v>1619</v>
      </c>
      <c r="AH1012" s="125">
        <v>0</v>
      </c>
      <c r="AI1012" s="125"/>
      <c r="AJ1012" s="125"/>
      <c r="AK1012" s="125"/>
      <c r="AL1012" s="125"/>
      <c r="AM1012" s="125"/>
      <c r="AN1012" s="125"/>
      <c r="AO1012" s="125"/>
      <c r="AP1012" s="125"/>
      <c r="AQ1012" s="125"/>
      <c r="AR1012" s="125"/>
      <c r="AS1012" s="125"/>
      <c r="AT1012" s="125"/>
      <c r="AU1012" s="125"/>
      <c r="AV1012" s="125"/>
      <c r="AW1012" s="125"/>
      <c r="AX1012" s="125"/>
      <c r="AY1012" s="125"/>
      <c r="AZ1012" s="125"/>
      <c r="BA1012" s="125"/>
      <c r="BB1012" s="125"/>
      <c r="BC1012" s="125"/>
      <c r="BD1012" s="125"/>
      <c r="BE1012" s="125"/>
      <c r="BF1012" s="125"/>
      <c r="BG1012" s="125"/>
      <c r="BH1012" s="125"/>
    </row>
    <row r="1013" spans="1:60" outlineLevel="3" x14ac:dyDescent="0.2">
      <c r="A1013" s="132"/>
      <c r="B1013" s="133"/>
      <c r="C1013" s="170" t="s">
        <v>995</v>
      </c>
      <c r="D1013" s="168"/>
      <c r="E1013" s="169">
        <v>1.4</v>
      </c>
      <c r="F1013" s="135"/>
      <c r="G1013" s="135"/>
      <c r="H1013" s="135"/>
      <c r="I1013" s="135"/>
      <c r="J1013" s="135"/>
      <c r="K1013" s="135"/>
      <c r="L1013" s="135"/>
      <c r="M1013" s="135"/>
      <c r="N1013" s="134"/>
      <c r="O1013" s="134"/>
      <c r="P1013" s="134"/>
      <c r="Q1013" s="134"/>
      <c r="R1013" s="135"/>
      <c r="S1013" s="135"/>
      <c r="T1013" s="135"/>
      <c r="U1013" s="135"/>
      <c r="V1013" s="135"/>
      <c r="W1013" s="135"/>
      <c r="X1013" s="135"/>
      <c r="Y1013" s="135"/>
      <c r="Z1013" s="125"/>
      <c r="AA1013" s="125"/>
      <c r="AB1013" s="125"/>
      <c r="AC1013" s="125"/>
      <c r="AD1013" s="125"/>
      <c r="AE1013" s="125"/>
      <c r="AF1013" s="125"/>
      <c r="AG1013" s="125" t="s">
        <v>1619</v>
      </c>
      <c r="AH1013" s="125">
        <v>0</v>
      </c>
      <c r="AI1013" s="125"/>
      <c r="AJ1013" s="125"/>
      <c r="AK1013" s="125"/>
      <c r="AL1013" s="125"/>
      <c r="AM1013" s="125"/>
      <c r="AN1013" s="125"/>
      <c r="AO1013" s="125"/>
      <c r="AP1013" s="125"/>
      <c r="AQ1013" s="125"/>
      <c r="AR1013" s="125"/>
      <c r="AS1013" s="125"/>
      <c r="AT1013" s="125"/>
      <c r="AU1013" s="125"/>
      <c r="AV1013" s="125"/>
      <c r="AW1013" s="125"/>
      <c r="AX1013" s="125"/>
      <c r="AY1013" s="125"/>
      <c r="AZ1013" s="125"/>
      <c r="BA1013" s="125"/>
      <c r="BB1013" s="125"/>
      <c r="BC1013" s="125"/>
      <c r="BD1013" s="125"/>
      <c r="BE1013" s="125"/>
      <c r="BF1013" s="125"/>
      <c r="BG1013" s="125"/>
      <c r="BH1013" s="125"/>
    </row>
    <row r="1014" spans="1:60" x14ac:dyDescent="0.2">
      <c r="A1014" s="3"/>
      <c r="B1014" s="4"/>
      <c r="C1014" s="165"/>
      <c r="D1014" s="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AE1014">
        <v>15</v>
      </c>
      <c r="AF1014">
        <v>21</v>
      </c>
      <c r="AG1014" t="s">
        <v>1437</v>
      </c>
    </row>
    <row r="1015" spans="1:60" x14ac:dyDescent="0.2">
      <c r="A1015" s="128"/>
      <c r="B1015" s="129" t="s">
        <v>1263</v>
      </c>
      <c r="C1015" s="166"/>
      <c r="D1015" s="130"/>
      <c r="E1015" s="131"/>
      <c r="F1015" s="131"/>
      <c r="G1015" s="146">
        <f>G8+G40+G83+G151+G217+G248+G347+G397+G402+G425+G454+G461+G463+G491+G590+G727+G768+G819+G825+G847+G949+G955+G968+G1007</f>
        <v>0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AE1015">
        <f>SUMIF(L7:L1013,AE1014,G7:G1013)</f>
        <v>0</v>
      </c>
      <c r="AF1015">
        <f>SUMIF(L7:L1013,AF1014,G7:G1013)</f>
        <v>0</v>
      </c>
      <c r="AG1015" t="s">
        <v>1558</v>
      </c>
    </row>
    <row r="1016" spans="1:60" x14ac:dyDescent="0.2">
      <c r="A1016" s="3"/>
      <c r="B1016" s="4"/>
      <c r="C1016" s="165"/>
      <c r="D1016" s="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60" x14ac:dyDescent="0.2">
      <c r="A1017" s="3"/>
      <c r="B1017" s="4"/>
      <c r="C1017" s="165"/>
      <c r="D1017" s="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60" x14ac:dyDescent="0.2">
      <c r="A1018" s="3"/>
      <c r="B1018" s="4"/>
      <c r="C1018" s="165"/>
      <c r="D1018" s="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60" x14ac:dyDescent="0.2">
      <c r="C1019" s="167"/>
      <c r="D1019" s="10"/>
      <c r="AG1019" t="s">
        <v>1559</v>
      </c>
    </row>
    <row r="1020" spans="1:60" x14ac:dyDescent="0.2">
      <c r="D1020" s="10"/>
    </row>
    <row r="1021" spans="1:60" x14ac:dyDescent="0.2">
      <c r="D1021" s="10"/>
    </row>
    <row r="1022" spans="1:60" x14ac:dyDescent="0.2">
      <c r="D1022" s="10"/>
    </row>
    <row r="1023" spans="1:60" x14ac:dyDescent="0.2">
      <c r="D1023" s="10"/>
    </row>
    <row r="1024" spans="1:60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</sheetData>
  <sheetProtection formatRows="0"/>
  <mergeCells count="151">
    <mergeCell ref="C942:G942"/>
    <mergeCell ref="C1000:G1000"/>
    <mergeCell ref="C879:G879"/>
    <mergeCell ref="C880:G880"/>
    <mergeCell ref="C883:G883"/>
    <mergeCell ref="C884:G884"/>
    <mergeCell ref="C887:G887"/>
    <mergeCell ref="C867:G867"/>
    <mergeCell ref="C808:G808"/>
    <mergeCell ref="C888:G888"/>
    <mergeCell ref="C809:G809"/>
    <mergeCell ref="C821:G821"/>
    <mergeCell ref="C864:G864"/>
    <mergeCell ref="C837:G837"/>
    <mergeCell ref="C863:G863"/>
    <mergeCell ref="C941:G941"/>
    <mergeCell ref="C868:G868"/>
    <mergeCell ref="C876:G876"/>
    <mergeCell ref="C871:G871"/>
    <mergeCell ref="C778:G778"/>
    <mergeCell ref="C783:G783"/>
    <mergeCell ref="C758:G758"/>
    <mergeCell ref="C760:G760"/>
    <mergeCell ref="C782:G782"/>
    <mergeCell ref="C708:G708"/>
    <mergeCell ref="C775:G775"/>
    <mergeCell ref="C716:G716"/>
    <mergeCell ref="C717:G717"/>
    <mergeCell ref="C753:G753"/>
    <mergeCell ref="C757:G757"/>
    <mergeCell ref="C770:G770"/>
    <mergeCell ref="C771:G771"/>
    <mergeCell ref="C872:G872"/>
    <mergeCell ref="C796:G796"/>
    <mergeCell ref="C799:G799"/>
    <mergeCell ref="C788:G788"/>
    <mergeCell ref="C805:G805"/>
    <mergeCell ref="C793:G793"/>
    <mergeCell ref="C804:G804"/>
    <mergeCell ref="C715:G715"/>
    <mergeCell ref="C704:G704"/>
    <mergeCell ref="C705:G705"/>
    <mergeCell ref="C706:G706"/>
    <mergeCell ref="C707:G707"/>
    <mergeCell ref="C712:G712"/>
    <mergeCell ref="C714:G714"/>
    <mergeCell ref="C667:G667"/>
    <mergeCell ref="C875:G875"/>
    <mergeCell ref="C583:G583"/>
    <mergeCell ref="C581:G581"/>
    <mergeCell ref="C653:G653"/>
    <mergeCell ref="C656:G656"/>
    <mergeCell ref="C650:G650"/>
    <mergeCell ref="C651:G651"/>
    <mergeCell ref="C652:G652"/>
    <mergeCell ref="C659:G659"/>
    <mergeCell ref="C660:G660"/>
    <mergeCell ref="C639:G639"/>
    <mergeCell ref="C643:G643"/>
    <mergeCell ref="C644:G644"/>
    <mergeCell ref="C657:G657"/>
    <mergeCell ref="C645:G645"/>
    <mergeCell ref="C649:G649"/>
    <mergeCell ref="C584:G584"/>
    <mergeCell ref="C585:G585"/>
    <mergeCell ref="C623:G623"/>
    <mergeCell ref="C658:G658"/>
    <mergeCell ref="C582:G582"/>
    <mergeCell ref="C637:G637"/>
    <mergeCell ref="C638:G638"/>
    <mergeCell ref="C518:G518"/>
    <mergeCell ref="C580:G580"/>
    <mergeCell ref="C543:G543"/>
    <mergeCell ref="C562:G562"/>
    <mergeCell ref="C569:G569"/>
    <mergeCell ref="C529:G529"/>
    <mergeCell ref="C505:G505"/>
    <mergeCell ref="C536:G536"/>
    <mergeCell ref="C501:G501"/>
    <mergeCell ref="C522:G522"/>
    <mergeCell ref="C578:G578"/>
    <mergeCell ref="C329:G329"/>
    <mergeCell ref="C210:G210"/>
    <mergeCell ref="C389:G389"/>
    <mergeCell ref="C447:G447"/>
    <mergeCell ref="C446:G446"/>
    <mergeCell ref="C419:G419"/>
    <mergeCell ref="C511:G511"/>
    <mergeCell ref="C451:G451"/>
    <mergeCell ref="C240:G240"/>
    <mergeCell ref="C387:G387"/>
    <mergeCell ref="C319:G319"/>
    <mergeCell ref="C353:G353"/>
    <mergeCell ref="C326:G326"/>
    <mergeCell ref="C437:G437"/>
    <mergeCell ref="C440:G440"/>
    <mergeCell ref="C497:G497"/>
    <mergeCell ref="C409:G409"/>
    <mergeCell ref="C410:G410"/>
    <mergeCell ref="C211:G211"/>
    <mergeCell ref="C215:G215"/>
    <mergeCell ref="C21:G21"/>
    <mergeCell ref="C86:G86"/>
    <mergeCell ref="C87:G87"/>
    <mergeCell ref="C28:G28"/>
    <mergeCell ref="C57:G57"/>
    <mergeCell ref="C162:G162"/>
    <mergeCell ref="C103:G103"/>
    <mergeCell ref="C204:G204"/>
    <mergeCell ref="C136:G136"/>
    <mergeCell ref="C27:G27"/>
    <mergeCell ref="C88:G88"/>
    <mergeCell ref="C89:G89"/>
    <mergeCell ref="C26:G26"/>
    <mergeCell ref="C100:G100"/>
    <mergeCell ref="C110:G110"/>
    <mergeCell ref="C114:G114"/>
    <mergeCell ref="C119:G119"/>
    <mergeCell ref="C508:G508"/>
    <mergeCell ref="C352:G352"/>
    <mergeCell ref="C445:G445"/>
    <mergeCell ref="C390:G390"/>
    <mergeCell ref="C418:G418"/>
    <mergeCell ref="C357:G357"/>
    <mergeCell ref="C378:G378"/>
    <mergeCell ref="C381:G381"/>
    <mergeCell ref="C388:G388"/>
    <mergeCell ref="A1:G1"/>
    <mergeCell ref="C2:G2"/>
    <mergeCell ref="C3:G3"/>
    <mergeCell ref="C4:G4"/>
    <mergeCell ref="C227:G227"/>
    <mergeCell ref="C239:G239"/>
    <mergeCell ref="C163:G163"/>
    <mergeCell ref="C174:G174"/>
    <mergeCell ref="C203:G203"/>
    <mergeCell ref="C212:G212"/>
    <mergeCell ref="C102:G102"/>
    <mergeCell ref="C143:G143"/>
    <mergeCell ref="C99:G99"/>
    <mergeCell ref="C226:G226"/>
    <mergeCell ref="C148:G148"/>
    <mergeCell ref="C209:G209"/>
    <mergeCell ref="C68:G68"/>
    <mergeCell ref="C85:G85"/>
    <mergeCell ref="C123:G123"/>
    <mergeCell ref="C127:G127"/>
    <mergeCell ref="C101:G101"/>
    <mergeCell ref="C15:G15"/>
    <mergeCell ref="C205:G205"/>
    <mergeCell ref="C206:G206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outlinePr summaryBelow="0"/>
  </sheetPr>
  <dimension ref="A1:BH4994"/>
  <sheetViews>
    <sheetView workbookViewId="0">
      <pane ySplit="7" topLeftCell="A31" activePane="bottomLeft" state="frozen"/>
      <selection pane="bottomLeft" activeCell="AP195" sqref="AP195"/>
    </sheetView>
  </sheetViews>
  <sheetFormatPr defaultRowHeight="12.75" outlineLevelRow="3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1281</v>
      </c>
      <c r="C3" s="274" t="s">
        <v>1282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1281</v>
      </c>
      <c r="C4" s="277" t="s">
        <v>1282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1299</v>
      </c>
      <c r="C8" s="162" t="s">
        <v>1300</v>
      </c>
      <c r="D8" s="142"/>
      <c r="E8" s="143"/>
      <c r="F8" s="144"/>
      <c r="G8" s="144">
        <f>SUMIF(AG9:AG12,"&lt;&gt;NOR",G9:G12)</f>
        <v>0</v>
      </c>
      <c r="H8" s="144"/>
      <c r="I8" s="144">
        <f>SUM(I9:I12)</f>
        <v>781.61</v>
      </c>
      <c r="J8" s="144"/>
      <c r="K8" s="144">
        <f>SUM(K9:K12)</f>
        <v>442.26</v>
      </c>
      <c r="L8" s="144"/>
      <c r="M8" s="144">
        <f>SUM(M9:M12)</f>
        <v>0</v>
      </c>
      <c r="N8" s="143"/>
      <c r="O8" s="143">
        <f>SUM(O9:O12)</f>
        <v>1.7</v>
      </c>
      <c r="P8" s="143"/>
      <c r="Q8" s="143">
        <f>SUM(Q9:Q12)</f>
        <v>0</v>
      </c>
      <c r="R8" s="144"/>
      <c r="S8" s="144"/>
      <c r="T8" s="145"/>
      <c r="U8" s="139"/>
      <c r="V8" s="139">
        <f>SUM(V9:V12)</f>
        <v>0</v>
      </c>
      <c r="W8" s="139"/>
      <c r="X8" s="139"/>
      <c r="Y8" s="139"/>
      <c r="AG8" t="s">
        <v>1452</v>
      </c>
    </row>
    <row r="9" spans="1:60" outlineLevel="1" x14ac:dyDescent="0.2">
      <c r="A9" s="147">
        <v>1</v>
      </c>
      <c r="B9" s="148" t="s">
        <v>1007</v>
      </c>
      <c r="C9" s="163" t="s">
        <v>1008</v>
      </c>
      <c r="D9" s="149" t="s">
        <v>1616</v>
      </c>
      <c r="E9" s="150">
        <v>0.81</v>
      </c>
      <c r="F9" s="151"/>
      <c r="G9" s="152">
        <f>ROUND(E9*F9,2)</f>
        <v>0</v>
      </c>
      <c r="H9" s="151">
        <v>0</v>
      </c>
      <c r="I9" s="152">
        <f>ROUND(E9*H9,2)</f>
        <v>0</v>
      </c>
      <c r="J9" s="151">
        <v>546</v>
      </c>
      <c r="K9" s="152">
        <f>ROUND(E9*J9,2)</f>
        <v>442.26</v>
      </c>
      <c r="L9" s="152">
        <v>21</v>
      </c>
      <c r="M9" s="152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2"/>
      <c r="S9" s="152" t="s">
        <v>1617</v>
      </c>
      <c r="T9" s="153" t="s">
        <v>1617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2" x14ac:dyDescent="0.2">
      <c r="A10" s="132"/>
      <c r="B10" s="133"/>
      <c r="C10" s="170" t="s">
        <v>1009</v>
      </c>
      <c r="D10" s="168"/>
      <c r="E10" s="169">
        <v>0.81</v>
      </c>
      <c r="F10" s="135"/>
      <c r="G10" s="135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1619</v>
      </c>
      <c r="AH10" s="125">
        <v>0</v>
      </c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outlineLevel="1" x14ac:dyDescent="0.2">
      <c r="A11" s="147">
        <v>2</v>
      </c>
      <c r="B11" s="148" t="s">
        <v>1010</v>
      </c>
      <c r="C11" s="163" t="s">
        <v>1011</v>
      </c>
      <c r="D11" s="149" t="s">
        <v>1682</v>
      </c>
      <c r="E11" s="150">
        <v>1.7010000000000001</v>
      </c>
      <c r="F11" s="151"/>
      <c r="G11" s="152">
        <f>ROUND(E11*F11,2)</f>
        <v>0</v>
      </c>
      <c r="H11" s="151">
        <v>459.5</v>
      </c>
      <c r="I11" s="152">
        <f>ROUND(E11*H11,2)</f>
        <v>781.61</v>
      </c>
      <c r="J11" s="151">
        <v>0</v>
      </c>
      <c r="K11" s="152">
        <f>ROUND(E11*J11,2)</f>
        <v>0</v>
      </c>
      <c r="L11" s="152">
        <v>21</v>
      </c>
      <c r="M11" s="152">
        <f>G11*(1+L11/100)</f>
        <v>0</v>
      </c>
      <c r="N11" s="150">
        <v>1</v>
      </c>
      <c r="O11" s="150">
        <f>ROUND(E11*N11,2)</f>
        <v>1.7</v>
      </c>
      <c r="P11" s="150">
        <v>0</v>
      </c>
      <c r="Q11" s="150">
        <f>ROUND(E11*P11,2)</f>
        <v>0</v>
      </c>
      <c r="R11" s="152" t="s">
        <v>1657</v>
      </c>
      <c r="S11" s="152" t="s">
        <v>1617</v>
      </c>
      <c r="T11" s="153" t="s">
        <v>1617</v>
      </c>
      <c r="U11" s="135">
        <v>0</v>
      </c>
      <c r="V11" s="135">
        <f>ROUND(E11*U11,2)</f>
        <v>0</v>
      </c>
      <c r="W11" s="135"/>
      <c r="X11" s="135" t="s">
        <v>1541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1542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outlineLevel="2" x14ac:dyDescent="0.2">
      <c r="A12" s="132"/>
      <c r="B12" s="133"/>
      <c r="C12" s="170" t="s">
        <v>1012</v>
      </c>
      <c r="D12" s="168"/>
      <c r="E12" s="169">
        <v>1.7</v>
      </c>
      <c r="F12" s="135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5"/>
      <c r="S12" s="135"/>
      <c r="T12" s="135"/>
      <c r="U12" s="135"/>
      <c r="V12" s="135"/>
      <c r="W12" s="135"/>
      <c r="X12" s="135"/>
      <c r="Y12" s="135"/>
      <c r="Z12" s="125"/>
      <c r="AA12" s="125"/>
      <c r="AB12" s="125"/>
      <c r="AC12" s="125"/>
      <c r="AD12" s="125"/>
      <c r="AE12" s="125"/>
      <c r="AF12" s="125"/>
      <c r="AG12" s="125" t="s">
        <v>1619</v>
      </c>
      <c r="AH12" s="125">
        <v>0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x14ac:dyDescent="0.2">
      <c r="A13" s="140" t="s">
        <v>1451</v>
      </c>
      <c r="B13" s="141" t="s">
        <v>1303</v>
      </c>
      <c r="C13" s="162" t="s">
        <v>1304</v>
      </c>
      <c r="D13" s="142"/>
      <c r="E13" s="143"/>
      <c r="F13" s="144"/>
      <c r="G13" s="144">
        <f>SUMIF(AG14:AG60,"&lt;&gt;NOR",G14:G60)</f>
        <v>0</v>
      </c>
      <c r="H13" s="144"/>
      <c r="I13" s="144">
        <f>SUM(I14:I60)</f>
        <v>28269.019999999997</v>
      </c>
      <c r="J13" s="144"/>
      <c r="K13" s="144">
        <f>SUM(K14:K60)</f>
        <v>8912.82</v>
      </c>
      <c r="L13" s="144"/>
      <c r="M13" s="144">
        <f>SUM(M14:M60)</f>
        <v>0</v>
      </c>
      <c r="N13" s="143"/>
      <c r="O13" s="143">
        <f>SUM(O14:O60)</f>
        <v>2.7399999999999998</v>
      </c>
      <c r="P13" s="143"/>
      <c r="Q13" s="143">
        <f>SUM(Q14:Q60)</f>
        <v>0</v>
      </c>
      <c r="R13" s="144"/>
      <c r="S13" s="144"/>
      <c r="T13" s="145"/>
      <c r="U13" s="139"/>
      <c r="V13" s="139">
        <f>SUM(V14:V60)</f>
        <v>0</v>
      </c>
      <c r="W13" s="139"/>
      <c r="X13" s="139"/>
      <c r="Y13" s="139"/>
      <c r="AG13" t="s">
        <v>1452</v>
      </c>
    </row>
    <row r="14" spans="1:60" outlineLevel="1" x14ac:dyDescent="0.2">
      <c r="A14" s="147">
        <v>3</v>
      </c>
      <c r="B14" s="148" t="s">
        <v>1013</v>
      </c>
      <c r="C14" s="163" t="s">
        <v>1014</v>
      </c>
      <c r="D14" s="149" t="s">
        <v>1641</v>
      </c>
      <c r="E14" s="150">
        <v>3.4319999999999999</v>
      </c>
      <c r="F14" s="151"/>
      <c r="G14" s="152">
        <f>ROUND(E14*F14,2)</f>
        <v>0</v>
      </c>
      <c r="H14" s="151">
        <v>2869.71</v>
      </c>
      <c r="I14" s="152">
        <f>ROUND(E14*H14,2)</f>
        <v>9848.84</v>
      </c>
      <c r="J14" s="151">
        <v>540.29</v>
      </c>
      <c r="K14" s="152">
        <f>ROUND(E14*J14,2)</f>
        <v>1854.28</v>
      </c>
      <c r="L14" s="152">
        <v>21</v>
      </c>
      <c r="M14" s="152">
        <f>G14*(1+L14/100)</f>
        <v>0</v>
      </c>
      <c r="N14" s="150">
        <v>0.34197</v>
      </c>
      <c r="O14" s="150">
        <f>ROUND(E14*N14,2)</f>
        <v>1.17</v>
      </c>
      <c r="P14" s="150">
        <v>0</v>
      </c>
      <c r="Q14" s="150">
        <f>ROUND(E14*P14,2)</f>
        <v>0</v>
      </c>
      <c r="R14" s="152"/>
      <c r="S14" s="152" t="s">
        <v>1617</v>
      </c>
      <c r="T14" s="153" t="s">
        <v>1617</v>
      </c>
      <c r="U14" s="135">
        <v>0</v>
      </c>
      <c r="V14" s="135">
        <f>ROUND(E14*U14,2)</f>
        <v>0</v>
      </c>
      <c r="W14" s="135"/>
      <c r="X14" s="135" t="s">
        <v>1458</v>
      </c>
      <c r="Y14" s="135" t="s">
        <v>1459</v>
      </c>
      <c r="Z14" s="125"/>
      <c r="AA14" s="125"/>
      <c r="AB14" s="125"/>
      <c r="AC14" s="125"/>
      <c r="AD14" s="125"/>
      <c r="AE14" s="125"/>
      <c r="AF14" s="125"/>
      <c r="AG14" s="125" t="s">
        <v>1460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outlineLevel="2" x14ac:dyDescent="0.2">
      <c r="A15" s="132"/>
      <c r="B15" s="133"/>
      <c r="C15" s="269" t="s">
        <v>1721</v>
      </c>
      <c r="D15" s="270"/>
      <c r="E15" s="270"/>
      <c r="F15" s="270"/>
      <c r="G15" s="270"/>
      <c r="H15" s="135"/>
      <c r="I15" s="135"/>
      <c r="J15" s="135"/>
      <c r="K15" s="135"/>
      <c r="L15" s="135"/>
      <c r="M15" s="135"/>
      <c r="N15" s="134"/>
      <c r="O15" s="134"/>
      <c r="P15" s="134"/>
      <c r="Q15" s="134"/>
      <c r="R15" s="135"/>
      <c r="S15" s="135"/>
      <c r="T15" s="135"/>
      <c r="U15" s="135"/>
      <c r="V15" s="135"/>
      <c r="W15" s="135"/>
      <c r="X15" s="135"/>
      <c r="Y15" s="135"/>
      <c r="Z15" s="125"/>
      <c r="AA15" s="125"/>
      <c r="AB15" s="125"/>
      <c r="AC15" s="125"/>
      <c r="AD15" s="125"/>
      <c r="AE15" s="125"/>
      <c r="AF15" s="125"/>
      <c r="AG15" s="125" t="s">
        <v>1462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ht="45" outlineLevel="3" x14ac:dyDescent="0.2">
      <c r="A16" s="132"/>
      <c r="B16" s="133"/>
      <c r="C16" s="271" t="s">
        <v>1722</v>
      </c>
      <c r="D16" s="272"/>
      <c r="E16" s="272"/>
      <c r="F16" s="272"/>
      <c r="G16" s="272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1462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54" t="str">
        <f>C16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16" s="125"/>
      <c r="BC16" s="125"/>
      <c r="BD16" s="125"/>
      <c r="BE16" s="125"/>
      <c r="BF16" s="125"/>
      <c r="BG16" s="125"/>
      <c r="BH16" s="125"/>
    </row>
    <row r="17" spans="1:60" ht="45" outlineLevel="3" x14ac:dyDescent="0.2">
      <c r="A17" s="132"/>
      <c r="B17" s="133"/>
      <c r="C17" s="271" t="s">
        <v>1723</v>
      </c>
      <c r="D17" s="272"/>
      <c r="E17" s="272"/>
      <c r="F17" s="272"/>
      <c r="G17" s="272"/>
      <c r="H17" s="135"/>
      <c r="I17" s="135"/>
      <c r="J17" s="135"/>
      <c r="K17" s="135"/>
      <c r="L17" s="135"/>
      <c r="M17" s="135"/>
      <c r="N17" s="134"/>
      <c r="O17" s="134"/>
      <c r="P17" s="134"/>
      <c r="Q17" s="134"/>
      <c r="R17" s="135"/>
      <c r="S17" s="135"/>
      <c r="T17" s="135"/>
      <c r="U17" s="135"/>
      <c r="V17" s="135"/>
      <c r="W17" s="135"/>
      <c r="X17" s="135"/>
      <c r="Y17" s="135"/>
      <c r="Z17" s="125"/>
      <c r="AA17" s="125"/>
      <c r="AB17" s="125"/>
      <c r="AC17" s="125"/>
      <c r="AD17" s="125"/>
      <c r="AE17" s="125"/>
      <c r="AF17" s="125"/>
      <c r="AG17" s="125" t="s">
        <v>1462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54" t="str">
        <f>C17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17" s="125"/>
      <c r="BC17" s="125"/>
      <c r="BD17" s="125"/>
      <c r="BE17" s="125"/>
      <c r="BF17" s="125"/>
      <c r="BG17" s="125"/>
      <c r="BH17" s="125"/>
    </row>
    <row r="18" spans="1:60" ht="22.5" outlineLevel="3" x14ac:dyDescent="0.2">
      <c r="A18" s="132"/>
      <c r="B18" s="133"/>
      <c r="C18" s="271" t="s">
        <v>1724</v>
      </c>
      <c r="D18" s="272"/>
      <c r="E18" s="272"/>
      <c r="F18" s="272"/>
      <c r="G18" s="272"/>
      <c r="H18" s="135"/>
      <c r="I18" s="135"/>
      <c r="J18" s="135"/>
      <c r="K18" s="135"/>
      <c r="L18" s="135"/>
      <c r="M18" s="135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25"/>
      <c r="AA18" s="125"/>
      <c r="AB18" s="125"/>
      <c r="AC18" s="125"/>
      <c r="AD18" s="125"/>
      <c r="AE18" s="125"/>
      <c r="AF18" s="125"/>
      <c r="AG18" s="125" t="s">
        <v>1462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54" t="str">
        <f>C18</f>
        <v>c) vynechání rýh, instalačních drážek, průduchů, výklenků (nik), prostupů a jiných dutin, které jsou zakresleny v projektu (např. ve zdivu, příčkách, betonových konstrukcích apod.),</v>
      </c>
      <c r="BB18" s="125"/>
      <c r="BC18" s="125"/>
      <c r="BD18" s="125"/>
      <c r="BE18" s="125"/>
      <c r="BF18" s="125"/>
      <c r="BG18" s="125"/>
      <c r="BH18" s="125"/>
    </row>
    <row r="19" spans="1:60" outlineLevel="3" x14ac:dyDescent="0.2">
      <c r="A19" s="132"/>
      <c r="B19" s="133"/>
      <c r="C19" s="271" t="s">
        <v>1725</v>
      </c>
      <c r="D19" s="272"/>
      <c r="E19" s="272"/>
      <c r="F19" s="272"/>
      <c r="G19" s="272"/>
      <c r="H19" s="135"/>
      <c r="I19" s="135"/>
      <c r="J19" s="135"/>
      <c r="K19" s="135"/>
      <c r="L19" s="135"/>
      <c r="M19" s="135"/>
      <c r="N19" s="134"/>
      <c r="O19" s="134"/>
      <c r="P19" s="134"/>
      <c r="Q19" s="134"/>
      <c r="R19" s="135"/>
      <c r="S19" s="135"/>
      <c r="T19" s="135"/>
      <c r="U19" s="135"/>
      <c r="V19" s="135"/>
      <c r="W19" s="135"/>
      <c r="X19" s="135"/>
      <c r="Y19" s="135"/>
      <c r="Z19" s="125"/>
      <c r="AA19" s="125"/>
      <c r="AB19" s="125"/>
      <c r="AC19" s="125"/>
      <c r="AD19" s="125"/>
      <c r="AE19" s="125"/>
      <c r="AF19" s="125"/>
      <c r="AG19" s="125" t="s">
        <v>1462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outlineLevel="3" x14ac:dyDescent="0.2">
      <c r="A20" s="132"/>
      <c r="B20" s="133"/>
      <c r="C20" s="271" t="s">
        <v>1015</v>
      </c>
      <c r="D20" s="272"/>
      <c r="E20" s="272"/>
      <c r="F20" s="272"/>
      <c r="G20" s="272"/>
      <c r="H20" s="135"/>
      <c r="I20" s="135"/>
      <c r="J20" s="135"/>
      <c r="K20" s="135"/>
      <c r="L20" s="135"/>
      <c r="M20" s="135"/>
      <c r="N20" s="134"/>
      <c r="O20" s="134"/>
      <c r="P20" s="134"/>
      <c r="Q20" s="134"/>
      <c r="R20" s="135"/>
      <c r="S20" s="135"/>
      <c r="T20" s="135"/>
      <c r="U20" s="135"/>
      <c r="V20" s="135"/>
      <c r="W20" s="135"/>
      <c r="X20" s="135"/>
      <c r="Y20" s="135"/>
      <c r="Z20" s="125"/>
      <c r="AA20" s="125"/>
      <c r="AB20" s="125"/>
      <c r="AC20" s="125"/>
      <c r="AD20" s="125"/>
      <c r="AE20" s="125"/>
      <c r="AF20" s="125"/>
      <c r="AG20" s="125" t="s">
        <v>1462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outlineLevel="2" x14ac:dyDescent="0.2">
      <c r="A21" s="132"/>
      <c r="B21" s="133"/>
      <c r="C21" s="170" t="s">
        <v>1016</v>
      </c>
      <c r="D21" s="168"/>
      <c r="E21" s="169">
        <v>3.43</v>
      </c>
      <c r="F21" s="135"/>
      <c r="G21" s="135"/>
      <c r="H21" s="135"/>
      <c r="I21" s="135"/>
      <c r="J21" s="135"/>
      <c r="K21" s="135"/>
      <c r="L21" s="135"/>
      <c r="M21" s="135"/>
      <c r="N21" s="134"/>
      <c r="O21" s="134"/>
      <c r="P21" s="134"/>
      <c r="Q21" s="134"/>
      <c r="R21" s="135"/>
      <c r="S21" s="135"/>
      <c r="T21" s="135"/>
      <c r="U21" s="135"/>
      <c r="V21" s="135"/>
      <c r="W21" s="135"/>
      <c r="X21" s="135"/>
      <c r="Y21" s="135"/>
      <c r="Z21" s="125"/>
      <c r="AA21" s="125"/>
      <c r="AB21" s="125"/>
      <c r="AC21" s="125"/>
      <c r="AD21" s="125"/>
      <c r="AE21" s="125"/>
      <c r="AF21" s="125"/>
      <c r="AG21" s="125" t="s">
        <v>1619</v>
      </c>
      <c r="AH21" s="125">
        <v>0</v>
      </c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outlineLevel="1" x14ac:dyDescent="0.2">
      <c r="A22" s="147">
        <v>4</v>
      </c>
      <c r="B22" s="148" t="s">
        <v>1017</v>
      </c>
      <c r="C22" s="163" t="s">
        <v>1018</v>
      </c>
      <c r="D22" s="149" t="s">
        <v>1616</v>
      </c>
      <c r="E22" s="150">
        <v>5.0599999999999999E-2</v>
      </c>
      <c r="F22" s="151"/>
      <c r="G22" s="152">
        <f>ROUND(E22*F22,2)</f>
        <v>0</v>
      </c>
      <c r="H22" s="151">
        <v>4383.59</v>
      </c>
      <c r="I22" s="152">
        <f>ROUND(E22*H22,2)</f>
        <v>221.81</v>
      </c>
      <c r="J22" s="151">
        <v>2311.41</v>
      </c>
      <c r="K22" s="152">
        <f>ROUND(E22*J22,2)</f>
        <v>116.96</v>
      </c>
      <c r="L22" s="152">
        <v>21</v>
      </c>
      <c r="M22" s="152">
        <f>G22*(1+L22/100)</f>
        <v>0</v>
      </c>
      <c r="N22" s="150">
        <v>1.7347300000000001</v>
      </c>
      <c r="O22" s="150">
        <f>ROUND(E22*N22,2)</f>
        <v>0.09</v>
      </c>
      <c r="P22" s="150">
        <v>0</v>
      </c>
      <c r="Q22" s="150">
        <f>ROUND(E22*P22,2)</f>
        <v>0</v>
      </c>
      <c r="R22" s="152"/>
      <c r="S22" s="152" t="s">
        <v>1617</v>
      </c>
      <c r="T22" s="153" t="s">
        <v>1617</v>
      </c>
      <c r="U22" s="135">
        <v>0</v>
      </c>
      <c r="V22" s="135">
        <f>ROUND(E22*U22,2)</f>
        <v>0</v>
      </c>
      <c r="W22" s="135"/>
      <c r="X22" s="135" t="s">
        <v>1458</v>
      </c>
      <c r="Y22" s="135" t="s">
        <v>1459</v>
      </c>
      <c r="Z22" s="125"/>
      <c r="AA22" s="125"/>
      <c r="AB22" s="125"/>
      <c r="AC22" s="125"/>
      <c r="AD22" s="125"/>
      <c r="AE22" s="125"/>
      <c r="AF22" s="125"/>
      <c r="AG22" s="125" t="s">
        <v>1460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outlineLevel="2" x14ac:dyDescent="0.2">
      <c r="A23" s="132"/>
      <c r="B23" s="133"/>
      <c r="C23" s="170" t="s">
        <v>1019</v>
      </c>
      <c r="D23" s="168"/>
      <c r="E23" s="169">
        <v>0.05</v>
      </c>
      <c r="F23" s="135"/>
      <c r="G23" s="135"/>
      <c r="H23" s="135"/>
      <c r="I23" s="135"/>
      <c r="J23" s="135"/>
      <c r="K23" s="135"/>
      <c r="L23" s="135"/>
      <c r="M23" s="135"/>
      <c r="N23" s="134"/>
      <c r="O23" s="134"/>
      <c r="P23" s="134"/>
      <c r="Q23" s="134"/>
      <c r="R23" s="135"/>
      <c r="S23" s="135"/>
      <c r="T23" s="135"/>
      <c r="U23" s="135"/>
      <c r="V23" s="135"/>
      <c r="W23" s="135"/>
      <c r="X23" s="135"/>
      <c r="Y23" s="135"/>
      <c r="Z23" s="125"/>
      <c r="AA23" s="125"/>
      <c r="AB23" s="125"/>
      <c r="AC23" s="125"/>
      <c r="AD23" s="125"/>
      <c r="AE23" s="125"/>
      <c r="AF23" s="125"/>
      <c r="AG23" s="125" t="s">
        <v>1619</v>
      </c>
      <c r="AH23" s="125">
        <v>0</v>
      </c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outlineLevel="1" x14ac:dyDescent="0.2">
      <c r="A24" s="147">
        <v>5</v>
      </c>
      <c r="B24" s="148" t="s">
        <v>1020</v>
      </c>
      <c r="C24" s="163" t="s">
        <v>1021</v>
      </c>
      <c r="D24" s="149" t="s">
        <v>1641</v>
      </c>
      <c r="E24" s="150">
        <v>0.46750000000000003</v>
      </c>
      <c r="F24" s="151"/>
      <c r="G24" s="152">
        <f>ROUND(E24*F24,2)</f>
        <v>0</v>
      </c>
      <c r="H24" s="151">
        <v>447.03</v>
      </c>
      <c r="I24" s="152">
        <f>ROUND(E24*H24,2)</f>
        <v>208.99</v>
      </c>
      <c r="J24" s="151">
        <v>1567.97</v>
      </c>
      <c r="K24" s="152">
        <f>ROUND(E24*J24,2)</f>
        <v>733.03</v>
      </c>
      <c r="L24" s="152">
        <v>21</v>
      </c>
      <c r="M24" s="152">
        <f>G24*(1+L24/100)</f>
        <v>0</v>
      </c>
      <c r="N24" s="150">
        <v>0.23336000000000001</v>
      </c>
      <c r="O24" s="150">
        <f>ROUND(E24*N24,2)</f>
        <v>0.11</v>
      </c>
      <c r="P24" s="150">
        <v>0</v>
      </c>
      <c r="Q24" s="150">
        <f>ROUND(E24*P24,2)</f>
        <v>0</v>
      </c>
      <c r="R24" s="152"/>
      <c r="S24" s="152" t="s">
        <v>1617</v>
      </c>
      <c r="T24" s="153" t="s">
        <v>1617</v>
      </c>
      <c r="U24" s="135">
        <v>0</v>
      </c>
      <c r="V24" s="135">
        <f>ROUND(E24*U24,2)</f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1460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ht="22.5" outlineLevel="2" x14ac:dyDescent="0.2">
      <c r="A25" s="132"/>
      <c r="B25" s="133"/>
      <c r="C25" s="269" t="s">
        <v>1022</v>
      </c>
      <c r="D25" s="270"/>
      <c r="E25" s="270"/>
      <c r="F25" s="270"/>
      <c r="G25" s="270"/>
      <c r="H25" s="135"/>
      <c r="I25" s="135"/>
      <c r="J25" s="135"/>
      <c r="K25" s="135"/>
      <c r="L25" s="135"/>
      <c r="M25" s="135"/>
      <c r="N25" s="134"/>
      <c r="O25" s="134"/>
      <c r="P25" s="134"/>
      <c r="Q25" s="134"/>
      <c r="R25" s="135"/>
      <c r="S25" s="135"/>
      <c r="T25" s="135"/>
      <c r="U25" s="135"/>
      <c r="V25" s="135"/>
      <c r="W25" s="135"/>
      <c r="X25" s="135"/>
      <c r="Y25" s="135"/>
      <c r="Z25" s="125"/>
      <c r="AA25" s="125"/>
      <c r="AB25" s="125"/>
      <c r="AC25" s="125"/>
      <c r="AD25" s="125"/>
      <c r="AE25" s="125"/>
      <c r="AF25" s="125"/>
      <c r="AG25" s="125" t="s">
        <v>1462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54" t="str">
        <f>C25</f>
        <v>Položka se používá pro krycí desky s přesahem do 70 mm  a obsahuje i náklady na případnou konstrukční obvodovou výztuž, bednění, potěr nebo vyhlazení povrchu ve spádu k okrajům.</v>
      </c>
      <c r="BB25" s="125"/>
      <c r="BC25" s="125"/>
      <c r="BD25" s="125"/>
      <c r="BE25" s="125"/>
      <c r="BF25" s="125"/>
      <c r="BG25" s="125"/>
      <c r="BH25" s="125"/>
    </row>
    <row r="26" spans="1:60" outlineLevel="2" x14ac:dyDescent="0.2">
      <c r="A26" s="132"/>
      <c r="B26" s="133"/>
      <c r="C26" s="170" t="s">
        <v>1023</v>
      </c>
      <c r="D26" s="168"/>
      <c r="E26" s="169">
        <v>0.47</v>
      </c>
      <c r="F26" s="135"/>
      <c r="G26" s="135"/>
      <c r="H26" s="135"/>
      <c r="I26" s="135"/>
      <c r="J26" s="135"/>
      <c r="K26" s="135"/>
      <c r="L26" s="135"/>
      <c r="M26" s="135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  <c r="Z26" s="125"/>
      <c r="AA26" s="125"/>
      <c r="AB26" s="125"/>
      <c r="AC26" s="125"/>
      <c r="AD26" s="125"/>
      <c r="AE26" s="125"/>
      <c r="AF26" s="125"/>
      <c r="AG26" s="125" t="s">
        <v>1619</v>
      </c>
      <c r="AH26" s="125">
        <v>0</v>
      </c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outlineLevel="1" x14ac:dyDescent="0.2">
      <c r="A27" s="147">
        <v>6</v>
      </c>
      <c r="B27" s="148" t="s">
        <v>1024</v>
      </c>
      <c r="C27" s="163" t="s">
        <v>1025</v>
      </c>
      <c r="D27" s="149" t="s">
        <v>1672</v>
      </c>
      <c r="E27" s="150">
        <v>1</v>
      </c>
      <c r="F27" s="151"/>
      <c r="G27" s="152">
        <f>ROUND(E27*F27,2)</f>
        <v>0</v>
      </c>
      <c r="H27" s="151">
        <v>382.31</v>
      </c>
      <c r="I27" s="152">
        <f>ROUND(E27*H27,2)</f>
        <v>382.31</v>
      </c>
      <c r="J27" s="151">
        <v>160.69</v>
      </c>
      <c r="K27" s="152">
        <f>ROUND(E27*J27,2)</f>
        <v>160.69</v>
      </c>
      <c r="L27" s="152">
        <v>21</v>
      </c>
      <c r="M27" s="152">
        <f>G27*(1+L27/100)</f>
        <v>0</v>
      </c>
      <c r="N27" s="150">
        <v>2.2880000000000001E-2</v>
      </c>
      <c r="O27" s="150">
        <f>ROUND(E27*N27,2)</f>
        <v>0.02</v>
      </c>
      <c r="P27" s="150">
        <v>0</v>
      </c>
      <c r="Q27" s="150">
        <f>ROUND(E27*P27,2)</f>
        <v>0</v>
      </c>
      <c r="R27" s="152"/>
      <c r="S27" s="152" t="s">
        <v>1617</v>
      </c>
      <c r="T27" s="153" t="s">
        <v>1617</v>
      </c>
      <c r="U27" s="135">
        <v>0</v>
      </c>
      <c r="V27" s="135">
        <f>ROUND(E27*U27,2)</f>
        <v>0</v>
      </c>
      <c r="W27" s="135"/>
      <c r="X27" s="135" t="s">
        <v>1458</v>
      </c>
      <c r="Y27" s="135" t="s">
        <v>1459</v>
      </c>
      <c r="Z27" s="125"/>
      <c r="AA27" s="125"/>
      <c r="AB27" s="125"/>
      <c r="AC27" s="125"/>
      <c r="AD27" s="125"/>
      <c r="AE27" s="125"/>
      <c r="AF27" s="125"/>
      <c r="AG27" s="125" t="s">
        <v>1460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2" x14ac:dyDescent="0.2">
      <c r="A28" s="132"/>
      <c r="B28" s="133"/>
      <c r="C28" s="170" t="s">
        <v>1026</v>
      </c>
      <c r="D28" s="168"/>
      <c r="E28" s="169">
        <v>1</v>
      </c>
      <c r="F28" s="135"/>
      <c r="G28" s="135"/>
      <c r="H28" s="135"/>
      <c r="I28" s="135"/>
      <c r="J28" s="135"/>
      <c r="K28" s="135"/>
      <c r="L28" s="135"/>
      <c r="M28" s="135"/>
      <c r="N28" s="134"/>
      <c r="O28" s="134"/>
      <c r="P28" s="134"/>
      <c r="Q28" s="134"/>
      <c r="R28" s="135"/>
      <c r="S28" s="135"/>
      <c r="T28" s="135"/>
      <c r="U28" s="135"/>
      <c r="V28" s="135"/>
      <c r="W28" s="135"/>
      <c r="X28" s="135"/>
      <c r="Y28" s="135"/>
      <c r="Z28" s="125"/>
      <c r="AA28" s="125"/>
      <c r="AB28" s="125"/>
      <c r="AC28" s="125"/>
      <c r="AD28" s="125"/>
      <c r="AE28" s="125"/>
      <c r="AF28" s="125"/>
      <c r="AG28" s="125" t="s">
        <v>1619</v>
      </c>
      <c r="AH28" s="125">
        <v>0</v>
      </c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1" x14ac:dyDescent="0.2">
      <c r="A29" s="147">
        <v>7</v>
      </c>
      <c r="B29" s="148" t="s">
        <v>1027</v>
      </c>
      <c r="C29" s="163" t="s">
        <v>1028</v>
      </c>
      <c r="D29" s="149" t="s">
        <v>1616</v>
      </c>
      <c r="E29" s="150">
        <v>0.314</v>
      </c>
      <c r="F29" s="151"/>
      <c r="G29" s="152">
        <f>ROUND(E29*F29,2)</f>
        <v>0</v>
      </c>
      <c r="H29" s="151">
        <v>4300.07</v>
      </c>
      <c r="I29" s="152">
        <f>ROUND(E29*H29,2)</f>
        <v>1350.22</v>
      </c>
      <c r="J29" s="151">
        <v>3444.93</v>
      </c>
      <c r="K29" s="152">
        <f>ROUND(E29*J29,2)</f>
        <v>1081.71</v>
      </c>
      <c r="L29" s="152">
        <v>21</v>
      </c>
      <c r="M29" s="152">
        <f>G29*(1+L29/100)</f>
        <v>0</v>
      </c>
      <c r="N29" s="150">
        <v>1.8196000000000001</v>
      </c>
      <c r="O29" s="150">
        <f>ROUND(E29*N29,2)</f>
        <v>0.56999999999999995</v>
      </c>
      <c r="P29" s="150">
        <v>0</v>
      </c>
      <c r="Q29" s="150">
        <f>ROUND(E29*P29,2)</f>
        <v>0</v>
      </c>
      <c r="R29" s="152"/>
      <c r="S29" s="152" t="s">
        <v>1617</v>
      </c>
      <c r="T29" s="153" t="s">
        <v>1617</v>
      </c>
      <c r="U29" s="135">
        <v>0</v>
      </c>
      <c r="V29" s="135">
        <f>ROUND(E29*U29,2)</f>
        <v>0</v>
      </c>
      <c r="W29" s="135"/>
      <c r="X29" s="135" t="s">
        <v>1458</v>
      </c>
      <c r="Y29" s="135" t="s">
        <v>1459</v>
      </c>
      <c r="Z29" s="125"/>
      <c r="AA29" s="125"/>
      <c r="AB29" s="125"/>
      <c r="AC29" s="125"/>
      <c r="AD29" s="125"/>
      <c r="AE29" s="125"/>
      <c r="AF29" s="125"/>
      <c r="AG29" s="125" t="s">
        <v>1460</v>
      </c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outlineLevel="2" x14ac:dyDescent="0.2">
      <c r="A30" s="132"/>
      <c r="B30" s="133"/>
      <c r="C30" s="170" t="s">
        <v>1029</v>
      </c>
      <c r="D30" s="168"/>
      <c r="E30" s="169"/>
      <c r="F30" s="135"/>
      <c r="G30" s="135"/>
      <c r="H30" s="135"/>
      <c r="I30" s="135"/>
      <c r="J30" s="135"/>
      <c r="K30" s="135"/>
      <c r="L30" s="135"/>
      <c r="M30" s="135"/>
      <c r="N30" s="134"/>
      <c r="O30" s="134"/>
      <c r="P30" s="134"/>
      <c r="Q30" s="134"/>
      <c r="R30" s="135"/>
      <c r="S30" s="135"/>
      <c r="T30" s="135"/>
      <c r="U30" s="135"/>
      <c r="V30" s="135"/>
      <c r="W30" s="135"/>
      <c r="X30" s="135"/>
      <c r="Y30" s="135"/>
      <c r="Z30" s="125"/>
      <c r="AA30" s="125"/>
      <c r="AB30" s="125"/>
      <c r="AC30" s="125"/>
      <c r="AD30" s="125"/>
      <c r="AE30" s="125"/>
      <c r="AF30" s="125"/>
      <c r="AG30" s="125" t="s">
        <v>1619</v>
      </c>
      <c r="AH30" s="125">
        <v>0</v>
      </c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3" x14ac:dyDescent="0.2">
      <c r="A31" s="132"/>
      <c r="B31" s="133"/>
      <c r="C31" s="170" t="s">
        <v>1030</v>
      </c>
      <c r="D31" s="168"/>
      <c r="E31" s="169">
        <v>0.24</v>
      </c>
      <c r="F31" s="135"/>
      <c r="G31" s="135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5"/>
      <c r="AA31" s="125"/>
      <c r="AB31" s="125"/>
      <c r="AC31" s="125"/>
      <c r="AD31" s="125"/>
      <c r="AE31" s="125"/>
      <c r="AF31" s="125"/>
      <c r="AG31" s="125" t="s">
        <v>1619</v>
      </c>
      <c r="AH31" s="125">
        <v>0</v>
      </c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3" x14ac:dyDescent="0.2">
      <c r="A32" s="132"/>
      <c r="B32" s="133"/>
      <c r="C32" s="170" t="s">
        <v>1031</v>
      </c>
      <c r="D32" s="168"/>
      <c r="E32" s="169">
        <v>0.08</v>
      </c>
      <c r="F32" s="135"/>
      <c r="G32" s="135"/>
      <c r="H32" s="135"/>
      <c r="I32" s="135"/>
      <c r="J32" s="135"/>
      <c r="K32" s="135"/>
      <c r="L32" s="135"/>
      <c r="M32" s="135"/>
      <c r="N32" s="134"/>
      <c r="O32" s="134"/>
      <c r="P32" s="134"/>
      <c r="Q32" s="134"/>
      <c r="R32" s="135"/>
      <c r="S32" s="135"/>
      <c r="T32" s="135"/>
      <c r="U32" s="135"/>
      <c r="V32" s="135"/>
      <c r="W32" s="135"/>
      <c r="X32" s="135"/>
      <c r="Y32" s="135"/>
      <c r="Z32" s="125"/>
      <c r="AA32" s="125"/>
      <c r="AB32" s="125"/>
      <c r="AC32" s="125"/>
      <c r="AD32" s="125"/>
      <c r="AE32" s="125"/>
      <c r="AF32" s="125"/>
      <c r="AG32" s="125" t="s">
        <v>1619</v>
      </c>
      <c r="AH32" s="125">
        <v>0</v>
      </c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outlineLevel="1" x14ac:dyDescent="0.2">
      <c r="A33" s="147">
        <v>8</v>
      </c>
      <c r="B33" s="148" t="s">
        <v>1032</v>
      </c>
      <c r="C33" s="163" t="s">
        <v>1033</v>
      </c>
      <c r="D33" s="149" t="s">
        <v>1672</v>
      </c>
      <c r="E33" s="150">
        <v>2</v>
      </c>
      <c r="F33" s="151"/>
      <c r="G33" s="152">
        <f>ROUND(E33*F33,2)</f>
        <v>0</v>
      </c>
      <c r="H33" s="151">
        <v>38.32</v>
      </c>
      <c r="I33" s="152">
        <f>ROUND(E33*H33,2)</f>
        <v>76.64</v>
      </c>
      <c r="J33" s="151">
        <v>57.08</v>
      </c>
      <c r="K33" s="152">
        <f>ROUND(E33*J33,2)</f>
        <v>114.16</v>
      </c>
      <c r="L33" s="152">
        <v>21</v>
      </c>
      <c r="M33" s="152">
        <f>G33*(1+L33/100)</f>
        <v>0</v>
      </c>
      <c r="N33" s="150">
        <v>6.3E-3</v>
      </c>
      <c r="O33" s="150">
        <f>ROUND(E33*N33,2)</f>
        <v>0.01</v>
      </c>
      <c r="P33" s="150">
        <v>0</v>
      </c>
      <c r="Q33" s="150">
        <f>ROUND(E33*P33,2)</f>
        <v>0</v>
      </c>
      <c r="R33" s="152"/>
      <c r="S33" s="152" t="s">
        <v>1617</v>
      </c>
      <c r="T33" s="153" t="s">
        <v>1617</v>
      </c>
      <c r="U33" s="135">
        <v>0</v>
      </c>
      <c r="V33" s="135">
        <f>ROUND(E33*U33,2)</f>
        <v>0</v>
      </c>
      <c r="W33" s="135"/>
      <c r="X33" s="135" t="s">
        <v>1458</v>
      </c>
      <c r="Y33" s="135" t="s">
        <v>1459</v>
      </c>
      <c r="Z33" s="125"/>
      <c r="AA33" s="125"/>
      <c r="AB33" s="125"/>
      <c r="AC33" s="125"/>
      <c r="AD33" s="125"/>
      <c r="AE33" s="125"/>
      <c r="AF33" s="125"/>
      <c r="AG33" s="125" t="s">
        <v>1460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ht="22.5" outlineLevel="2" x14ac:dyDescent="0.2">
      <c r="A34" s="132"/>
      <c r="B34" s="133"/>
      <c r="C34" s="269" t="s">
        <v>1034</v>
      </c>
      <c r="D34" s="270"/>
      <c r="E34" s="270"/>
      <c r="F34" s="270"/>
      <c r="G34" s="270"/>
      <c r="H34" s="135"/>
      <c r="I34" s="135"/>
      <c r="J34" s="135"/>
      <c r="K34" s="135"/>
      <c r="L34" s="135"/>
      <c r="M34" s="135"/>
      <c r="N34" s="134"/>
      <c r="O34" s="134"/>
      <c r="P34" s="134"/>
      <c r="Q34" s="134"/>
      <c r="R34" s="135"/>
      <c r="S34" s="135"/>
      <c r="T34" s="135"/>
      <c r="U34" s="135"/>
      <c r="V34" s="135"/>
      <c r="W34" s="135"/>
      <c r="X34" s="135"/>
      <c r="Y34" s="135"/>
      <c r="Z34" s="125"/>
      <c r="AA34" s="125"/>
      <c r="AB34" s="125"/>
      <c r="AC34" s="125"/>
      <c r="AD34" s="125"/>
      <c r="AE34" s="125"/>
      <c r="AF34" s="125"/>
      <c r="AG34" s="125" t="s">
        <v>1462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54" t="str">
        <f>C34</f>
        <v>Položka obsahuje dodávku a uložení betonového polštáře šířky 300 mm, délky 200 mm a tloušťky 50 mm. Položka je určena pro 1 ks zhlaví.</v>
      </c>
      <c r="BB34" s="125"/>
      <c r="BC34" s="125"/>
      <c r="BD34" s="125"/>
      <c r="BE34" s="125"/>
      <c r="BF34" s="125"/>
      <c r="BG34" s="125"/>
      <c r="BH34" s="125"/>
    </row>
    <row r="35" spans="1:60" outlineLevel="2" x14ac:dyDescent="0.2">
      <c r="A35" s="132"/>
      <c r="B35" s="133"/>
      <c r="C35" s="170" t="s">
        <v>1029</v>
      </c>
      <c r="D35" s="168"/>
      <c r="E35" s="169"/>
      <c r="F35" s="135"/>
      <c r="G35" s="135"/>
      <c r="H35" s="135"/>
      <c r="I35" s="135"/>
      <c r="J35" s="135"/>
      <c r="K35" s="135"/>
      <c r="L35" s="135"/>
      <c r="M35" s="135"/>
      <c r="N35" s="134"/>
      <c r="O35" s="134"/>
      <c r="P35" s="134"/>
      <c r="Q35" s="134"/>
      <c r="R35" s="135"/>
      <c r="S35" s="135"/>
      <c r="T35" s="135"/>
      <c r="U35" s="135"/>
      <c r="V35" s="135"/>
      <c r="W35" s="135"/>
      <c r="X35" s="135"/>
      <c r="Y35" s="135"/>
      <c r="Z35" s="125"/>
      <c r="AA35" s="125"/>
      <c r="AB35" s="125"/>
      <c r="AC35" s="125"/>
      <c r="AD35" s="125"/>
      <c r="AE35" s="125"/>
      <c r="AF35" s="125"/>
      <c r="AG35" s="125" t="s">
        <v>1619</v>
      </c>
      <c r="AH35" s="125">
        <v>0</v>
      </c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outlineLevel="3" x14ac:dyDescent="0.2">
      <c r="A36" s="132"/>
      <c r="B36" s="133"/>
      <c r="C36" s="170" t="s">
        <v>1035</v>
      </c>
      <c r="D36" s="168"/>
      <c r="E36" s="169">
        <v>2</v>
      </c>
      <c r="F36" s="135"/>
      <c r="G36" s="135"/>
      <c r="H36" s="135"/>
      <c r="I36" s="135"/>
      <c r="J36" s="135"/>
      <c r="K36" s="135"/>
      <c r="L36" s="135"/>
      <c r="M36" s="135"/>
      <c r="N36" s="134"/>
      <c r="O36" s="134"/>
      <c r="P36" s="134"/>
      <c r="Q36" s="134"/>
      <c r="R36" s="135"/>
      <c r="S36" s="135"/>
      <c r="T36" s="135"/>
      <c r="U36" s="135"/>
      <c r="V36" s="135"/>
      <c r="W36" s="135"/>
      <c r="X36" s="135"/>
      <c r="Y36" s="135"/>
      <c r="Z36" s="125"/>
      <c r="AA36" s="125"/>
      <c r="AB36" s="125"/>
      <c r="AC36" s="125"/>
      <c r="AD36" s="125"/>
      <c r="AE36" s="125"/>
      <c r="AF36" s="125"/>
      <c r="AG36" s="125" t="s">
        <v>1619</v>
      </c>
      <c r="AH36" s="125">
        <v>0</v>
      </c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47">
        <v>9</v>
      </c>
      <c r="B37" s="148" t="s">
        <v>1036</v>
      </c>
      <c r="C37" s="163" t="s">
        <v>1037</v>
      </c>
      <c r="D37" s="149" t="s">
        <v>1672</v>
      </c>
      <c r="E37" s="150">
        <v>6</v>
      </c>
      <c r="F37" s="151"/>
      <c r="G37" s="152">
        <f>ROUND(E37*F37,2)</f>
        <v>0</v>
      </c>
      <c r="H37" s="151">
        <v>56.17</v>
      </c>
      <c r="I37" s="152">
        <f>ROUND(E37*H37,2)</f>
        <v>337.02</v>
      </c>
      <c r="J37" s="151">
        <v>77.33</v>
      </c>
      <c r="K37" s="152">
        <f>ROUND(E37*J37,2)</f>
        <v>463.98</v>
      </c>
      <c r="L37" s="152">
        <v>21</v>
      </c>
      <c r="M37" s="152">
        <f>G37*(1+L37/100)</f>
        <v>0</v>
      </c>
      <c r="N37" s="150">
        <v>9.2399999999999999E-3</v>
      </c>
      <c r="O37" s="150">
        <f>ROUND(E37*N37,2)</f>
        <v>0.06</v>
      </c>
      <c r="P37" s="150">
        <v>0</v>
      </c>
      <c r="Q37" s="150">
        <f>ROUND(E37*P37,2)</f>
        <v>0</v>
      </c>
      <c r="R37" s="152"/>
      <c r="S37" s="152" t="s">
        <v>1617</v>
      </c>
      <c r="T37" s="153" t="s">
        <v>1617</v>
      </c>
      <c r="U37" s="135">
        <v>0</v>
      </c>
      <c r="V37" s="135">
        <f>ROUND(E37*U37,2)</f>
        <v>0</v>
      </c>
      <c r="W37" s="135"/>
      <c r="X37" s="135" t="s">
        <v>1458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1460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ht="22.5" outlineLevel="2" x14ac:dyDescent="0.2">
      <c r="A38" s="132"/>
      <c r="B38" s="133"/>
      <c r="C38" s="269" t="s">
        <v>1038</v>
      </c>
      <c r="D38" s="270"/>
      <c r="E38" s="270"/>
      <c r="F38" s="270"/>
      <c r="G38" s="270"/>
      <c r="H38" s="135"/>
      <c r="I38" s="135"/>
      <c r="J38" s="135"/>
      <c r="K38" s="135"/>
      <c r="L38" s="135"/>
      <c r="M38" s="135"/>
      <c r="N38" s="134"/>
      <c r="O38" s="134"/>
      <c r="P38" s="134"/>
      <c r="Q38" s="134"/>
      <c r="R38" s="135"/>
      <c r="S38" s="135"/>
      <c r="T38" s="135"/>
      <c r="U38" s="135"/>
      <c r="V38" s="135"/>
      <c r="W38" s="135"/>
      <c r="X38" s="135"/>
      <c r="Y38" s="135"/>
      <c r="Z38" s="125"/>
      <c r="AA38" s="125"/>
      <c r="AB38" s="125"/>
      <c r="AC38" s="125"/>
      <c r="AD38" s="125"/>
      <c r="AE38" s="125"/>
      <c r="AF38" s="125"/>
      <c r="AG38" s="125" t="s">
        <v>1462</v>
      </c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54" t="str">
        <f>C38</f>
        <v>Položka obsahuje dodávku a uložení betonového polštáře šířky 440 mm, délky 200 mm a tloušťky 50 mm. Položka je určena pro 1 ks zhlaví.</v>
      </c>
      <c r="BB38" s="125"/>
      <c r="BC38" s="125"/>
      <c r="BD38" s="125"/>
      <c r="BE38" s="125"/>
      <c r="BF38" s="125"/>
      <c r="BG38" s="125"/>
      <c r="BH38" s="125"/>
    </row>
    <row r="39" spans="1:60" outlineLevel="2" x14ac:dyDescent="0.2">
      <c r="A39" s="132"/>
      <c r="B39" s="133"/>
      <c r="C39" s="170" t="s">
        <v>1029</v>
      </c>
      <c r="D39" s="168"/>
      <c r="E39" s="169"/>
      <c r="F39" s="135"/>
      <c r="G39" s="135"/>
      <c r="H39" s="135"/>
      <c r="I39" s="135"/>
      <c r="J39" s="135"/>
      <c r="K39" s="135"/>
      <c r="L39" s="135"/>
      <c r="M39" s="135"/>
      <c r="N39" s="134"/>
      <c r="O39" s="134"/>
      <c r="P39" s="134"/>
      <c r="Q39" s="134"/>
      <c r="R39" s="135"/>
      <c r="S39" s="135"/>
      <c r="T39" s="135"/>
      <c r="U39" s="135"/>
      <c r="V39" s="135"/>
      <c r="W39" s="135"/>
      <c r="X39" s="135"/>
      <c r="Y39" s="135"/>
      <c r="Z39" s="125"/>
      <c r="AA39" s="125"/>
      <c r="AB39" s="125"/>
      <c r="AC39" s="125"/>
      <c r="AD39" s="125"/>
      <c r="AE39" s="125"/>
      <c r="AF39" s="125"/>
      <c r="AG39" s="125" t="s">
        <v>1619</v>
      </c>
      <c r="AH39" s="125">
        <v>0</v>
      </c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3" x14ac:dyDescent="0.2">
      <c r="A40" s="132"/>
      <c r="B40" s="133"/>
      <c r="C40" s="170" t="s">
        <v>1039</v>
      </c>
      <c r="D40" s="168"/>
      <c r="E40" s="169">
        <v>4</v>
      </c>
      <c r="F40" s="135"/>
      <c r="G40" s="135"/>
      <c r="H40" s="135"/>
      <c r="I40" s="135"/>
      <c r="J40" s="135"/>
      <c r="K40" s="135"/>
      <c r="L40" s="135"/>
      <c r="M40" s="135"/>
      <c r="N40" s="134"/>
      <c r="O40" s="134"/>
      <c r="P40" s="134"/>
      <c r="Q40" s="134"/>
      <c r="R40" s="135"/>
      <c r="S40" s="135"/>
      <c r="T40" s="135"/>
      <c r="U40" s="135"/>
      <c r="V40" s="135"/>
      <c r="W40" s="135"/>
      <c r="X40" s="135"/>
      <c r="Y40" s="135"/>
      <c r="Z40" s="125"/>
      <c r="AA40" s="125"/>
      <c r="AB40" s="125"/>
      <c r="AC40" s="125"/>
      <c r="AD40" s="125"/>
      <c r="AE40" s="125"/>
      <c r="AF40" s="125"/>
      <c r="AG40" s="125" t="s">
        <v>1619</v>
      </c>
      <c r="AH40" s="125">
        <v>0</v>
      </c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outlineLevel="3" x14ac:dyDescent="0.2">
      <c r="A41" s="132"/>
      <c r="B41" s="133"/>
      <c r="C41" s="170" t="s">
        <v>1040</v>
      </c>
      <c r="D41" s="168"/>
      <c r="E41" s="169">
        <v>2</v>
      </c>
      <c r="F41" s="135"/>
      <c r="G41" s="135"/>
      <c r="H41" s="135"/>
      <c r="I41" s="135"/>
      <c r="J41" s="135"/>
      <c r="K41" s="135"/>
      <c r="L41" s="135"/>
      <c r="M41" s="135"/>
      <c r="N41" s="134"/>
      <c r="O41" s="134"/>
      <c r="P41" s="134"/>
      <c r="Q41" s="134"/>
      <c r="R41" s="135"/>
      <c r="S41" s="135"/>
      <c r="T41" s="135"/>
      <c r="U41" s="135"/>
      <c r="V41" s="135"/>
      <c r="W41" s="135"/>
      <c r="X41" s="135"/>
      <c r="Y41" s="135"/>
      <c r="Z41" s="125"/>
      <c r="AA41" s="125"/>
      <c r="AB41" s="125"/>
      <c r="AC41" s="125"/>
      <c r="AD41" s="125"/>
      <c r="AE41" s="125"/>
      <c r="AF41" s="125"/>
      <c r="AG41" s="125" t="s">
        <v>1619</v>
      </c>
      <c r="AH41" s="125">
        <v>0</v>
      </c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outlineLevel="1" x14ac:dyDescent="0.2">
      <c r="A42" s="147">
        <v>10</v>
      </c>
      <c r="B42" s="148" t="s">
        <v>1041</v>
      </c>
      <c r="C42" s="163" t="s">
        <v>1042</v>
      </c>
      <c r="D42" s="149" t="s">
        <v>1682</v>
      </c>
      <c r="E42" s="150">
        <v>0.1744</v>
      </c>
      <c r="F42" s="151"/>
      <c r="G42" s="152">
        <f>ROUND(E42*F42,2)</f>
        <v>0</v>
      </c>
      <c r="H42" s="151">
        <v>21.2</v>
      </c>
      <c r="I42" s="152">
        <f>ROUND(E42*H42,2)</f>
        <v>3.7</v>
      </c>
      <c r="J42" s="151">
        <v>11228.8</v>
      </c>
      <c r="K42" s="152">
        <f>ROUND(E42*J42,2)</f>
        <v>1958.3</v>
      </c>
      <c r="L42" s="152">
        <v>21</v>
      </c>
      <c r="M42" s="152">
        <f>G42*(1+L42/100)</f>
        <v>0</v>
      </c>
      <c r="N42" s="150">
        <v>1.7090000000000001E-2</v>
      </c>
      <c r="O42" s="150">
        <f>ROUND(E42*N42,2)</f>
        <v>0</v>
      </c>
      <c r="P42" s="150">
        <v>0</v>
      </c>
      <c r="Q42" s="150">
        <f>ROUND(E42*P42,2)</f>
        <v>0</v>
      </c>
      <c r="R42" s="152"/>
      <c r="S42" s="152" t="s">
        <v>1617</v>
      </c>
      <c r="T42" s="153" t="s">
        <v>1617</v>
      </c>
      <c r="U42" s="135">
        <v>0</v>
      </c>
      <c r="V42" s="135">
        <f>ROUND(E42*U42,2)</f>
        <v>0</v>
      </c>
      <c r="W42" s="135"/>
      <c r="X42" s="135" t="s">
        <v>1458</v>
      </c>
      <c r="Y42" s="135" t="s">
        <v>1459</v>
      </c>
      <c r="Z42" s="125"/>
      <c r="AA42" s="125"/>
      <c r="AB42" s="125"/>
      <c r="AC42" s="125"/>
      <c r="AD42" s="125"/>
      <c r="AE42" s="125"/>
      <c r="AF42" s="125"/>
      <c r="AG42" s="125" t="s">
        <v>1460</v>
      </c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</row>
    <row r="43" spans="1:60" outlineLevel="2" x14ac:dyDescent="0.2">
      <c r="A43" s="132"/>
      <c r="B43" s="133"/>
      <c r="C43" s="170" t="s">
        <v>1043</v>
      </c>
      <c r="D43" s="168"/>
      <c r="E43" s="169"/>
      <c r="F43" s="135"/>
      <c r="G43" s="135"/>
      <c r="H43" s="135"/>
      <c r="I43" s="135"/>
      <c r="J43" s="135"/>
      <c r="K43" s="135"/>
      <c r="L43" s="135"/>
      <c r="M43" s="135"/>
      <c r="N43" s="134"/>
      <c r="O43" s="134"/>
      <c r="P43" s="134"/>
      <c r="Q43" s="134"/>
      <c r="R43" s="135"/>
      <c r="S43" s="135"/>
      <c r="T43" s="135"/>
      <c r="U43" s="135"/>
      <c r="V43" s="135"/>
      <c r="W43" s="135"/>
      <c r="X43" s="135"/>
      <c r="Y43" s="135"/>
      <c r="Z43" s="125"/>
      <c r="AA43" s="125"/>
      <c r="AB43" s="125"/>
      <c r="AC43" s="125"/>
      <c r="AD43" s="125"/>
      <c r="AE43" s="125"/>
      <c r="AF43" s="125"/>
      <c r="AG43" s="125" t="s">
        <v>1619</v>
      </c>
      <c r="AH43" s="125">
        <v>0</v>
      </c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outlineLevel="3" x14ac:dyDescent="0.2">
      <c r="A44" s="132"/>
      <c r="B44" s="133"/>
      <c r="C44" s="170" t="s">
        <v>1044</v>
      </c>
      <c r="D44" s="168"/>
      <c r="E44" s="169">
        <v>0.13</v>
      </c>
      <c r="F44" s="135"/>
      <c r="G44" s="135"/>
      <c r="H44" s="135"/>
      <c r="I44" s="135"/>
      <c r="J44" s="135"/>
      <c r="K44" s="135"/>
      <c r="L44" s="135"/>
      <c r="M44" s="135"/>
      <c r="N44" s="134"/>
      <c r="O44" s="134"/>
      <c r="P44" s="134"/>
      <c r="Q44" s="134"/>
      <c r="R44" s="135"/>
      <c r="S44" s="135"/>
      <c r="T44" s="135"/>
      <c r="U44" s="135"/>
      <c r="V44" s="135"/>
      <c r="W44" s="135"/>
      <c r="X44" s="135"/>
      <c r="Y44" s="135"/>
      <c r="Z44" s="125"/>
      <c r="AA44" s="125"/>
      <c r="AB44" s="125"/>
      <c r="AC44" s="125"/>
      <c r="AD44" s="125"/>
      <c r="AE44" s="125"/>
      <c r="AF44" s="125"/>
      <c r="AG44" s="125" t="s">
        <v>1619</v>
      </c>
      <c r="AH44" s="125">
        <v>0</v>
      </c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</row>
    <row r="45" spans="1:60" outlineLevel="3" x14ac:dyDescent="0.2">
      <c r="A45" s="132"/>
      <c r="B45" s="133"/>
      <c r="C45" s="170" t="s">
        <v>1045</v>
      </c>
      <c r="D45" s="168"/>
      <c r="E45" s="169">
        <v>0.04</v>
      </c>
      <c r="F45" s="135"/>
      <c r="G45" s="135"/>
      <c r="H45" s="135"/>
      <c r="I45" s="135"/>
      <c r="J45" s="135"/>
      <c r="K45" s="135"/>
      <c r="L45" s="135"/>
      <c r="M45" s="135"/>
      <c r="N45" s="134"/>
      <c r="O45" s="134"/>
      <c r="P45" s="134"/>
      <c r="Q45" s="134"/>
      <c r="R45" s="135"/>
      <c r="S45" s="135"/>
      <c r="T45" s="135"/>
      <c r="U45" s="135"/>
      <c r="V45" s="135"/>
      <c r="W45" s="135"/>
      <c r="X45" s="135"/>
      <c r="Y45" s="135"/>
      <c r="Z45" s="125"/>
      <c r="AA45" s="125"/>
      <c r="AB45" s="125"/>
      <c r="AC45" s="125"/>
      <c r="AD45" s="125"/>
      <c r="AE45" s="125"/>
      <c r="AF45" s="125"/>
      <c r="AG45" s="125" t="s">
        <v>1619</v>
      </c>
      <c r="AH45" s="125">
        <v>0</v>
      </c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outlineLevel="1" x14ac:dyDescent="0.2">
      <c r="A46" s="147">
        <v>11</v>
      </c>
      <c r="B46" s="148" t="s">
        <v>1046</v>
      </c>
      <c r="C46" s="163" t="s">
        <v>1047</v>
      </c>
      <c r="D46" s="149" t="s">
        <v>1641</v>
      </c>
      <c r="E46" s="150">
        <v>2.9</v>
      </c>
      <c r="F46" s="151"/>
      <c r="G46" s="152">
        <f>ROUND(E46*F46,2)</f>
        <v>0</v>
      </c>
      <c r="H46" s="151">
        <v>907.3</v>
      </c>
      <c r="I46" s="152">
        <f>ROUND(E46*H46,2)</f>
        <v>2631.17</v>
      </c>
      <c r="J46" s="151">
        <v>257.7</v>
      </c>
      <c r="K46" s="152">
        <f>ROUND(E46*J46,2)</f>
        <v>747.33</v>
      </c>
      <c r="L46" s="152">
        <v>21</v>
      </c>
      <c r="M46" s="152">
        <f>G46*(1+L46/100)</f>
        <v>0</v>
      </c>
      <c r="N46" s="150">
        <v>7.782E-2</v>
      </c>
      <c r="O46" s="150">
        <f>ROUND(E46*N46,2)</f>
        <v>0.23</v>
      </c>
      <c r="P46" s="150">
        <v>0</v>
      </c>
      <c r="Q46" s="150">
        <f>ROUND(E46*P46,2)</f>
        <v>0</v>
      </c>
      <c r="R46" s="152"/>
      <c r="S46" s="152" t="s">
        <v>1617</v>
      </c>
      <c r="T46" s="153" t="s">
        <v>1617</v>
      </c>
      <c r="U46" s="135">
        <v>0</v>
      </c>
      <c r="V46" s="135">
        <f>ROUND(E46*U46,2)</f>
        <v>0</v>
      </c>
      <c r="W46" s="135"/>
      <c r="X46" s="135" t="s">
        <v>1458</v>
      </c>
      <c r="Y46" s="135" t="s">
        <v>1459</v>
      </c>
      <c r="Z46" s="125"/>
      <c r="AA46" s="125"/>
      <c r="AB46" s="125"/>
      <c r="AC46" s="125"/>
      <c r="AD46" s="125"/>
      <c r="AE46" s="125"/>
      <c r="AF46" s="125"/>
      <c r="AG46" s="125" t="s">
        <v>1460</v>
      </c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outlineLevel="2" x14ac:dyDescent="0.2">
      <c r="A47" s="132"/>
      <c r="B47" s="133"/>
      <c r="C47" s="170" t="s">
        <v>1048</v>
      </c>
      <c r="D47" s="168"/>
      <c r="E47" s="169">
        <v>2.9</v>
      </c>
      <c r="F47" s="135"/>
      <c r="G47" s="135"/>
      <c r="H47" s="135"/>
      <c r="I47" s="135"/>
      <c r="J47" s="135"/>
      <c r="K47" s="135"/>
      <c r="L47" s="135"/>
      <c r="M47" s="135"/>
      <c r="N47" s="134"/>
      <c r="O47" s="134"/>
      <c r="P47" s="134"/>
      <c r="Q47" s="134"/>
      <c r="R47" s="135"/>
      <c r="S47" s="135"/>
      <c r="T47" s="135"/>
      <c r="U47" s="135"/>
      <c r="V47" s="135"/>
      <c r="W47" s="135"/>
      <c r="X47" s="135"/>
      <c r="Y47" s="135"/>
      <c r="Z47" s="125"/>
      <c r="AA47" s="125"/>
      <c r="AB47" s="125"/>
      <c r="AC47" s="125"/>
      <c r="AD47" s="125"/>
      <c r="AE47" s="125"/>
      <c r="AF47" s="125"/>
      <c r="AG47" s="125" t="s">
        <v>1619</v>
      </c>
      <c r="AH47" s="125">
        <v>0</v>
      </c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outlineLevel="1" x14ac:dyDescent="0.2">
      <c r="A48" s="147">
        <v>12</v>
      </c>
      <c r="B48" s="148" t="s">
        <v>1049</v>
      </c>
      <c r="C48" s="163" t="s">
        <v>1050</v>
      </c>
      <c r="D48" s="149" t="s">
        <v>1716</v>
      </c>
      <c r="E48" s="150">
        <v>1.8</v>
      </c>
      <c r="F48" s="151"/>
      <c r="G48" s="152">
        <f>ROUND(E48*F48,2)</f>
        <v>0</v>
      </c>
      <c r="H48" s="151">
        <v>22.39</v>
      </c>
      <c r="I48" s="152">
        <f>ROUND(E48*H48,2)</f>
        <v>40.299999999999997</v>
      </c>
      <c r="J48" s="151">
        <v>93.61</v>
      </c>
      <c r="K48" s="152">
        <f>ROUND(E48*J48,2)</f>
        <v>168.5</v>
      </c>
      <c r="L48" s="152">
        <v>21</v>
      </c>
      <c r="M48" s="152">
        <f>G48*(1+L48/100)</f>
        <v>0</v>
      </c>
      <c r="N48" s="150">
        <v>8.0000000000000007E-5</v>
      </c>
      <c r="O48" s="150">
        <f>ROUND(E48*N48,2)</f>
        <v>0</v>
      </c>
      <c r="P48" s="150">
        <v>0</v>
      </c>
      <c r="Q48" s="150">
        <f>ROUND(E48*P48,2)</f>
        <v>0</v>
      </c>
      <c r="R48" s="152"/>
      <c r="S48" s="152" t="s">
        <v>1617</v>
      </c>
      <c r="T48" s="153" t="s">
        <v>1617</v>
      </c>
      <c r="U48" s="135">
        <v>0</v>
      </c>
      <c r="V48" s="135">
        <f>ROUND(E48*U48,2)</f>
        <v>0</v>
      </c>
      <c r="W48" s="135"/>
      <c r="X48" s="135" t="s">
        <v>1458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1460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60" outlineLevel="2" x14ac:dyDescent="0.2">
      <c r="A49" s="132"/>
      <c r="B49" s="133"/>
      <c r="C49" s="170" t="s">
        <v>1051</v>
      </c>
      <c r="D49" s="168"/>
      <c r="E49" s="169">
        <v>1.8</v>
      </c>
      <c r="F49" s="135"/>
      <c r="G49" s="135"/>
      <c r="H49" s="135"/>
      <c r="I49" s="135"/>
      <c r="J49" s="135"/>
      <c r="K49" s="135"/>
      <c r="L49" s="135"/>
      <c r="M49" s="135"/>
      <c r="N49" s="134"/>
      <c r="O49" s="134"/>
      <c r="P49" s="134"/>
      <c r="Q49" s="134"/>
      <c r="R49" s="135"/>
      <c r="S49" s="135"/>
      <c r="T49" s="135"/>
      <c r="U49" s="135"/>
      <c r="V49" s="135"/>
      <c r="W49" s="135"/>
      <c r="X49" s="135"/>
      <c r="Y49" s="135"/>
      <c r="Z49" s="125"/>
      <c r="AA49" s="125"/>
      <c r="AB49" s="125"/>
      <c r="AC49" s="125"/>
      <c r="AD49" s="125"/>
      <c r="AE49" s="125"/>
      <c r="AF49" s="125"/>
      <c r="AG49" s="125" t="s">
        <v>1619</v>
      </c>
      <c r="AH49" s="125">
        <v>0</v>
      </c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</row>
    <row r="50" spans="1:60" outlineLevel="1" x14ac:dyDescent="0.2">
      <c r="A50" s="147">
        <v>13</v>
      </c>
      <c r="B50" s="148" t="s">
        <v>1052</v>
      </c>
      <c r="C50" s="163" t="s">
        <v>1053</v>
      </c>
      <c r="D50" s="149" t="s">
        <v>1716</v>
      </c>
      <c r="E50" s="150">
        <v>5</v>
      </c>
      <c r="F50" s="151"/>
      <c r="G50" s="152">
        <f>ROUND(E50*F50,2)</f>
        <v>0</v>
      </c>
      <c r="H50" s="151">
        <v>35.51</v>
      </c>
      <c r="I50" s="152">
        <f>ROUND(E50*H50,2)</f>
        <v>177.55</v>
      </c>
      <c r="J50" s="151">
        <v>114.99</v>
      </c>
      <c r="K50" s="152">
        <f>ROUND(E50*J50,2)</f>
        <v>574.95000000000005</v>
      </c>
      <c r="L50" s="152">
        <v>21</v>
      </c>
      <c r="M50" s="152">
        <f>G50*(1+L50/100)</f>
        <v>0</v>
      </c>
      <c r="N50" s="150">
        <v>1.0300000000000001E-3</v>
      </c>
      <c r="O50" s="150">
        <f>ROUND(E50*N50,2)</f>
        <v>0.01</v>
      </c>
      <c r="P50" s="150">
        <v>0</v>
      </c>
      <c r="Q50" s="150">
        <f>ROUND(E50*P50,2)</f>
        <v>0</v>
      </c>
      <c r="R50" s="152"/>
      <c r="S50" s="152" t="s">
        <v>1617</v>
      </c>
      <c r="T50" s="153" t="s">
        <v>1617</v>
      </c>
      <c r="U50" s="135">
        <v>0</v>
      </c>
      <c r="V50" s="135">
        <f>ROUND(E50*U50,2)</f>
        <v>0</v>
      </c>
      <c r="W50" s="135"/>
      <c r="X50" s="135" t="s">
        <v>1458</v>
      </c>
      <c r="Y50" s="135" t="s">
        <v>1459</v>
      </c>
      <c r="Z50" s="125"/>
      <c r="AA50" s="125"/>
      <c r="AB50" s="125"/>
      <c r="AC50" s="125"/>
      <c r="AD50" s="125"/>
      <c r="AE50" s="125"/>
      <c r="AF50" s="125"/>
      <c r="AG50" s="125" t="s">
        <v>1460</v>
      </c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</row>
    <row r="51" spans="1:60" outlineLevel="2" x14ac:dyDescent="0.2">
      <c r="A51" s="132"/>
      <c r="B51" s="133"/>
      <c r="C51" s="269" t="s">
        <v>1054</v>
      </c>
      <c r="D51" s="270"/>
      <c r="E51" s="270"/>
      <c r="F51" s="270"/>
      <c r="G51" s="270"/>
      <c r="H51" s="135"/>
      <c r="I51" s="135"/>
      <c r="J51" s="135"/>
      <c r="K51" s="135"/>
      <c r="L51" s="135"/>
      <c r="M51" s="135"/>
      <c r="N51" s="134"/>
      <c r="O51" s="134"/>
      <c r="P51" s="134"/>
      <c r="Q51" s="134"/>
      <c r="R51" s="135"/>
      <c r="S51" s="135"/>
      <c r="T51" s="135"/>
      <c r="U51" s="135"/>
      <c r="V51" s="135"/>
      <c r="W51" s="135"/>
      <c r="X51" s="135"/>
      <c r="Y51" s="135"/>
      <c r="Z51" s="125"/>
      <c r="AA51" s="125"/>
      <c r="AB51" s="125"/>
      <c r="AC51" s="125"/>
      <c r="AD51" s="125"/>
      <c r="AE51" s="125"/>
      <c r="AF51" s="125"/>
      <c r="AG51" s="125" t="s">
        <v>1462</v>
      </c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</row>
    <row r="52" spans="1:60" outlineLevel="2" x14ac:dyDescent="0.2">
      <c r="A52" s="132"/>
      <c r="B52" s="133"/>
      <c r="C52" s="170" t="s">
        <v>1055</v>
      </c>
      <c r="D52" s="168"/>
      <c r="E52" s="169">
        <v>5</v>
      </c>
      <c r="F52" s="135"/>
      <c r="G52" s="135"/>
      <c r="H52" s="135"/>
      <c r="I52" s="135"/>
      <c r="J52" s="135"/>
      <c r="K52" s="135"/>
      <c r="L52" s="135"/>
      <c r="M52" s="135"/>
      <c r="N52" s="134"/>
      <c r="O52" s="134"/>
      <c r="P52" s="134"/>
      <c r="Q52" s="134"/>
      <c r="R52" s="135"/>
      <c r="S52" s="135"/>
      <c r="T52" s="135"/>
      <c r="U52" s="135"/>
      <c r="V52" s="135"/>
      <c r="W52" s="135"/>
      <c r="X52" s="135"/>
      <c r="Y52" s="135"/>
      <c r="Z52" s="125"/>
      <c r="AA52" s="125"/>
      <c r="AB52" s="125"/>
      <c r="AC52" s="125"/>
      <c r="AD52" s="125"/>
      <c r="AE52" s="125"/>
      <c r="AF52" s="125"/>
      <c r="AG52" s="125" t="s">
        <v>1619</v>
      </c>
      <c r="AH52" s="125">
        <v>0</v>
      </c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outlineLevel="1" x14ac:dyDescent="0.2">
      <c r="A53" s="147">
        <v>14</v>
      </c>
      <c r="B53" s="148" t="s">
        <v>1056</v>
      </c>
      <c r="C53" s="163" t="s">
        <v>1057</v>
      </c>
      <c r="D53" s="149" t="s">
        <v>1641</v>
      </c>
      <c r="E53" s="150">
        <v>1.526</v>
      </c>
      <c r="F53" s="151"/>
      <c r="G53" s="152">
        <f>ROUND(E53*F53,2)</f>
        <v>0</v>
      </c>
      <c r="H53" s="151">
        <v>375.71</v>
      </c>
      <c r="I53" s="152">
        <f>ROUND(E53*H53,2)</f>
        <v>573.33000000000004</v>
      </c>
      <c r="J53" s="151">
        <v>615.29</v>
      </c>
      <c r="K53" s="152">
        <f>ROUND(E53*J53,2)</f>
        <v>938.93</v>
      </c>
      <c r="L53" s="152">
        <v>21</v>
      </c>
      <c r="M53" s="152">
        <f>G53*(1+L53/100)</f>
        <v>0</v>
      </c>
      <c r="N53" s="150">
        <v>0.17444000000000001</v>
      </c>
      <c r="O53" s="150">
        <f>ROUND(E53*N53,2)</f>
        <v>0.27</v>
      </c>
      <c r="P53" s="150">
        <v>0</v>
      </c>
      <c r="Q53" s="150">
        <f>ROUND(E53*P53,2)</f>
        <v>0</v>
      </c>
      <c r="R53" s="152"/>
      <c r="S53" s="152" t="s">
        <v>1617</v>
      </c>
      <c r="T53" s="153" t="s">
        <v>1617</v>
      </c>
      <c r="U53" s="135">
        <v>0</v>
      </c>
      <c r="V53" s="135">
        <f>ROUND(E53*U53,2)</f>
        <v>0</v>
      </c>
      <c r="W53" s="135"/>
      <c r="X53" s="135" t="s">
        <v>1458</v>
      </c>
      <c r="Y53" s="135" t="s">
        <v>1459</v>
      </c>
      <c r="Z53" s="125"/>
      <c r="AA53" s="125"/>
      <c r="AB53" s="125"/>
      <c r="AC53" s="125"/>
      <c r="AD53" s="125"/>
      <c r="AE53" s="125"/>
      <c r="AF53" s="125"/>
      <c r="AG53" s="125" t="s">
        <v>1460</v>
      </c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</row>
    <row r="54" spans="1:60" outlineLevel="2" x14ac:dyDescent="0.2">
      <c r="A54" s="132"/>
      <c r="B54" s="133"/>
      <c r="C54" s="170" t="s">
        <v>1029</v>
      </c>
      <c r="D54" s="168"/>
      <c r="E54" s="169"/>
      <c r="F54" s="135"/>
      <c r="G54" s="135"/>
      <c r="H54" s="135"/>
      <c r="I54" s="135"/>
      <c r="J54" s="135"/>
      <c r="K54" s="135"/>
      <c r="L54" s="135"/>
      <c r="M54" s="135"/>
      <c r="N54" s="134"/>
      <c r="O54" s="134"/>
      <c r="P54" s="134"/>
      <c r="Q54" s="134"/>
      <c r="R54" s="135"/>
      <c r="S54" s="135"/>
      <c r="T54" s="135"/>
      <c r="U54" s="135"/>
      <c r="V54" s="135"/>
      <c r="W54" s="135"/>
      <c r="X54" s="135"/>
      <c r="Y54" s="135"/>
      <c r="Z54" s="125"/>
      <c r="AA54" s="125"/>
      <c r="AB54" s="125"/>
      <c r="AC54" s="125"/>
      <c r="AD54" s="125"/>
      <c r="AE54" s="125"/>
      <c r="AF54" s="125"/>
      <c r="AG54" s="125" t="s">
        <v>1619</v>
      </c>
      <c r="AH54" s="125">
        <v>0</v>
      </c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</row>
    <row r="55" spans="1:60" outlineLevel="3" x14ac:dyDescent="0.2">
      <c r="A55" s="132"/>
      <c r="B55" s="133"/>
      <c r="C55" s="170" t="s">
        <v>1058</v>
      </c>
      <c r="D55" s="168"/>
      <c r="E55" s="169">
        <v>1.18</v>
      </c>
      <c r="F55" s="135"/>
      <c r="G55" s="135"/>
      <c r="H55" s="135"/>
      <c r="I55" s="135"/>
      <c r="J55" s="135"/>
      <c r="K55" s="135"/>
      <c r="L55" s="135"/>
      <c r="M55" s="135"/>
      <c r="N55" s="134"/>
      <c r="O55" s="134"/>
      <c r="P55" s="134"/>
      <c r="Q55" s="134"/>
      <c r="R55" s="135"/>
      <c r="S55" s="135"/>
      <c r="T55" s="135"/>
      <c r="U55" s="135"/>
      <c r="V55" s="135"/>
      <c r="W55" s="135"/>
      <c r="X55" s="135"/>
      <c r="Y55" s="135"/>
      <c r="Z55" s="125"/>
      <c r="AA55" s="125"/>
      <c r="AB55" s="125"/>
      <c r="AC55" s="125"/>
      <c r="AD55" s="125"/>
      <c r="AE55" s="125"/>
      <c r="AF55" s="125"/>
      <c r="AG55" s="125" t="s">
        <v>1619</v>
      </c>
      <c r="AH55" s="125">
        <v>0</v>
      </c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</row>
    <row r="56" spans="1:60" outlineLevel="3" x14ac:dyDescent="0.2">
      <c r="A56" s="132"/>
      <c r="B56" s="133"/>
      <c r="C56" s="170" t="s">
        <v>1059</v>
      </c>
      <c r="D56" s="168"/>
      <c r="E56" s="169">
        <v>0.35</v>
      </c>
      <c r="F56" s="135"/>
      <c r="G56" s="135"/>
      <c r="H56" s="135"/>
      <c r="I56" s="135"/>
      <c r="J56" s="135"/>
      <c r="K56" s="135"/>
      <c r="L56" s="135"/>
      <c r="M56" s="135"/>
      <c r="N56" s="134"/>
      <c r="O56" s="134"/>
      <c r="P56" s="134"/>
      <c r="Q56" s="134"/>
      <c r="R56" s="135"/>
      <c r="S56" s="135"/>
      <c r="T56" s="135"/>
      <c r="U56" s="135"/>
      <c r="V56" s="135"/>
      <c r="W56" s="135"/>
      <c r="X56" s="135"/>
      <c r="Y56" s="135"/>
      <c r="Z56" s="125"/>
      <c r="AA56" s="125"/>
      <c r="AB56" s="125"/>
      <c r="AC56" s="125"/>
      <c r="AD56" s="125"/>
      <c r="AE56" s="125"/>
      <c r="AF56" s="125"/>
      <c r="AG56" s="125" t="s">
        <v>1619</v>
      </c>
      <c r="AH56" s="125">
        <v>0</v>
      </c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</row>
    <row r="57" spans="1:60" outlineLevel="1" x14ac:dyDescent="0.2">
      <c r="A57" s="147">
        <v>15</v>
      </c>
      <c r="B57" s="148" t="s">
        <v>1060</v>
      </c>
      <c r="C57" s="163" t="s">
        <v>1061</v>
      </c>
      <c r="D57" s="149" t="s">
        <v>1682</v>
      </c>
      <c r="E57" s="150">
        <v>0.2006</v>
      </c>
      <c r="F57" s="151"/>
      <c r="G57" s="152">
        <f>ROUND(E57*F57,2)</f>
        <v>0</v>
      </c>
      <c r="H57" s="151">
        <v>61900</v>
      </c>
      <c r="I57" s="152">
        <f>ROUND(E57*H57,2)</f>
        <v>12417.14</v>
      </c>
      <c r="J57" s="151">
        <v>0</v>
      </c>
      <c r="K57" s="152">
        <f>ROUND(E57*J57,2)</f>
        <v>0</v>
      </c>
      <c r="L57" s="152">
        <v>21</v>
      </c>
      <c r="M57" s="152">
        <f>G57*(1+L57/100)</f>
        <v>0</v>
      </c>
      <c r="N57" s="150">
        <v>1</v>
      </c>
      <c r="O57" s="150">
        <f>ROUND(E57*N57,2)</f>
        <v>0.2</v>
      </c>
      <c r="P57" s="150">
        <v>0</v>
      </c>
      <c r="Q57" s="150">
        <f>ROUND(E57*P57,2)</f>
        <v>0</v>
      </c>
      <c r="R57" s="152" t="s">
        <v>1657</v>
      </c>
      <c r="S57" s="152" t="s">
        <v>1617</v>
      </c>
      <c r="T57" s="153" t="s">
        <v>1617</v>
      </c>
      <c r="U57" s="135">
        <v>0</v>
      </c>
      <c r="V57" s="135">
        <f>ROUND(E57*U57,2)</f>
        <v>0</v>
      </c>
      <c r="W57" s="135"/>
      <c r="X57" s="135" t="s">
        <v>1541</v>
      </c>
      <c r="Y57" s="135" t="s">
        <v>1459</v>
      </c>
      <c r="Z57" s="125"/>
      <c r="AA57" s="125"/>
      <c r="AB57" s="125"/>
      <c r="AC57" s="125"/>
      <c r="AD57" s="125"/>
      <c r="AE57" s="125"/>
      <c r="AF57" s="125"/>
      <c r="AG57" s="125" t="s">
        <v>1542</v>
      </c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</row>
    <row r="58" spans="1:60" outlineLevel="2" x14ac:dyDescent="0.2">
      <c r="A58" s="132"/>
      <c r="B58" s="133"/>
      <c r="C58" s="170" t="s">
        <v>1043</v>
      </c>
      <c r="D58" s="168"/>
      <c r="E58" s="169"/>
      <c r="F58" s="135"/>
      <c r="G58" s="135"/>
      <c r="H58" s="135"/>
      <c r="I58" s="135"/>
      <c r="J58" s="135"/>
      <c r="K58" s="135"/>
      <c r="L58" s="135"/>
      <c r="M58" s="135"/>
      <c r="N58" s="134"/>
      <c r="O58" s="134"/>
      <c r="P58" s="134"/>
      <c r="Q58" s="134"/>
      <c r="R58" s="135"/>
      <c r="S58" s="135"/>
      <c r="T58" s="135"/>
      <c r="U58" s="135"/>
      <c r="V58" s="135"/>
      <c r="W58" s="135"/>
      <c r="X58" s="135"/>
      <c r="Y58" s="135"/>
      <c r="Z58" s="125"/>
      <c r="AA58" s="125"/>
      <c r="AB58" s="125"/>
      <c r="AC58" s="125"/>
      <c r="AD58" s="125"/>
      <c r="AE58" s="125"/>
      <c r="AF58" s="125"/>
      <c r="AG58" s="125" t="s">
        <v>1619</v>
      </c>
      <c r="AH58" s="125">
        <v>0</v>
      </c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</row>
    <row r="59" spans="1:60" outlineLevel="3" x14ac:dyDescent="0.2">
      <c r="A59" s="132"/>
      <c r="B59" s="133"/>
      <c r="C59" s="170" t="s">
        <v>1062</v>
      </c>
      <c r="D59" s="168"/>
      <c r="E59" s="169">
        <v>0.15</v>
      </c>
      <c r="F59" s="135"/>
      <c r="G59" s="135"/>
      <c r="H59" s="135"/>
      <c r="I59" s="135"/>
      <c r="J59" s="135"/>
      <c r="K59" s="135"/>
      <c r="L59" s="135"/>
      <c r="M59" s="135"/>
      <c r="N59" s="134"/>
      <c r="O59" s="134"/>
      <c r="P59" s="134"/>
      <c r="Q59" s="134"/>
      <c r="R59" s="135"/>
      <c r="S59" s="135"/>
      <c r="T59" s="135"/>
      <c r="U59" s="135"/>
      <c r="V59" s="135"/>
      <c r="W59" s="135"/>
      <c r="X59" s="135"/>
      <c r="Y59" s="135"/>
      <c r="Z59" s="125"/>
      <c r="AA59" s="125"/>
      <c r="AB59" s="125"/>
      <c r="AC59" s="125"/>
      <c r="AD59" s="125"/>
      <c r="AE59" s="125"/>
      <c r="AF59" s="125"/>
      <c r="AG59" s="125" t="s">
        <v>1619</v>
      </c>
      <c r="AH59" s="125">
        <v>0</v>
      </c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</row>
    <row r="60" spans="1:60" outlineLevel="3" x14ac:dyDescent="0.2">
      <c r="A60" s="132"/>
      <c r="B60" s="133"/>
      <c r="C60" s="170" t="s">
        <v>1063</v>
      </c>
      <c r="D60" s="168"/>
      <c r="E60" s="169">
        <v>0.05</v>
      </c>
      <c r="F60" s="135"/>
      <c r="G60" s="135"/>
      <c r="H60" s="135"/>
      <c r="I60" s="135"/>
      <c r="J60" s="135"/>
      <c r="K60" s="135"/>
      <c r="L60" s="135"/>
      <c r="M60" s="135"/>
      <c r="N60" s="134"/>
      <c r="O60" s="134"/>
      <c r="P60" s="134"/>
      <c r="Q60" s="134"/>
      <c r="R60" s="135"/>
      <c r="S60" s="135"/>
      <c r="T60" s="135"/>
      <c r="U60" s="135"/>
      <c r="V60" s="135"/>
      <c r="W60" s="135"/>
      <c r="X60" s="135"/>
      <c r="Y60" s="135"/>
      <c r="Z60" s="125"/>
      <c r="AA60" s="125"/>
      <c r="AB60" s="125"/>
      <c r="AC60" s="125"/>
      <c r="AD60" s="125"/>
      <c r="AE60" s="125"/>
      <c r="AF60" s="125"/>
      <c r="AG60" s="125" t="s">
        <v>1619</v>
      </c>
      <c r="AH60" s="125">
        <v>0</v>
      </c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</row>
    <row r="61" spans="1:60" x14ac:dyDescent="0.2">
      <c r="A61" s="140" t="s">
        <v>1451</v>
      </c>
      <c r="B61" s="141" t="s">
        <v>1309</v>
      </c>
      <c r="C61" s="162" t="s">
        <v>1310</v>
      </c>
      <c r="D61" s="142"/>
      <c r="E61" s="143"/>
      <c r="F61" s="144"/>
      <c r="G61" s="144">
        <f>SUMIF(AG62:AG105,"&lt;&gt;NOR",G62:G105)</f>
        <v>0</v>
      </c>
      <c r="H61" s="144"/>
      <c r="I61" s="144">
        <f>SUM(I62:I105)</f>
        <v>33352.910000000003</v>
      </c>
      <c r="J61" s="144"/>
      <c r="K61" s="144">
        <f>SUM(K62:K105)</f>
        <v>112674.35000000002</v>
      </c>
      <c r="L61" s="144"/>
      <c r="M61" s="144">
        <f>SUM(M62:M105)</f>
        <v>0</v>
      </c>
      <c r="N61" s="143"/>
      <c r="O61" s="143">
        <f>SUM(O62:O105)</f>
        <v>11.1</v>
      </c>
      <c r="P61" s="143"/>
      <c r="Q61" s="143">
        <f>SUM(Q62:Q105)</f>
        <v>0</v>
      </c>
      <c r="R61" s="144"/>
      <c r="S61" s="144"/>
      <c r="T61" s="145"/>
      <c r="U61" s="139"/>
      <c r="V61" s="139">
        <f>SUM(V62:V105)</f>
        <v>0</v>
      </c>
      <c r="W61" s="139"/>
      <c r="X61" s="139"/>
      <c r="Y61" s="139"/>
      <c r="AG61" t="s">
        <v>1452</v>
      </c>
    </row>
    <row r="62" spans="1:60" outlineLevel="1" x14ac:dyDescent="0.2">
      <c r="A62" s="147">
        <v>16</v>
      </c>
      <c r="B62" s="148" t="s">
        <v>1859</v>
      </c>
      <c r="C62" s="163" t="s">
        <v>1860</v>
      </c>
      <c r="D62" s="149" t="s">
        <v>1716</v>
      </c>
      <c r="E62" s="150">
        <v>43.4</v>
      </c>
      <c r="F62" s="151"/>
      <c r="G62" s="152">
        <f>ROUND(E62*F62,2)</f>
        <v>0</v>
      </c>
      <c r="H62" s="151">
        <v>58.09</v>
      </c>
      <c r="I62" s="152">
        <f>ROUND(E62*H62,2)</f>
        <v>2521.11</v>
      </c>
      <c r="J62" s="151">
        <v>23.31</v>
      </c>
      <c r="K62" s="152">
        <f>ROUND(E62*J62,2)</f>
        <v>1011.65</v>
      </c>
      <c r="L62" s="152">
        <v>21</v>
      </c>
      <c r="M62" s="152">
        <f>G62*(1+L62/100)</f>
        <v>0</v>
      </c>
      <c r="N62" s="150">
        <v>2.3000000000000001E-4</v>
      </c>
      <c r="O62" s="150">
        <f>ROUND(E62*N62,2)</f>
        <v>0.01</v>
      </c>
      <c r="P62" s="150">
        <v>0</v>
      </c>
      <c r="Q62" s="150">
        <f>ROUND(E62*P62,2)</f>
        <v>0</v>
      </c>
      <c r="R62" s="152"/>
      <c r="S62" s="152" t="s">
        <v>1617</v>
      </c>
      <c r="T62" s="153" t="s">
        <v>1617</v>
      </c>
      <c r="U62" s="135">
        <v>0</v>
      </c>
      <c r="V62" s="135">
        <f>ROUND(E62*U62,2)</f>
        <v>0</v>
      </c>
      <c r="W62" s="135"/>
      <c r="X62" s="135" t="s">
        <v>1458</v>
      </c>
      <c r="Y62" s="135" t="s">
        <v>1459</v>
      </c>
      <c r="Z62" s="125"/>
      <c r="AA62" s="125"/>
      <c r="AB62" s="125"/>
      <c r="AC62" s="125"/>
      <c r="AD62" s="125"/>
      <c r="AE62" s="125"/>
      <c r="AF62" s="125"/>
      <c r="AG62" s="125" t="s">
        <v>1460</v>
      </c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</row>
    <row r="63" spans="1:60" ht="33.75" outlineLevel="2" x14ac:dyDescent="0.2">
      <c r="A63" s="132"/>
      <c r="B63" s="133"/>
      <c r="C63" s="170" t="s">
        <v>1064</v>
      </c>
      <c r="D63" s="168"/>
      <c r="E63" s="169">
        <v>28.7</v>
      </c>
      <c r="F63" s="135"/>
      <c r="G63" s="135"/>
      <c r="H63" s="135"/>
      <c r="I63" s="135"/>
      <c r="J63" s="135"/>
      <c r="K63" s="135"/>
      <c r="L63" s="135"/>
      <c r="M63" s="135"/>
      <c r="N63" s="134"/>
      <c r="O63" s="134"/>
      <c r="P63" s="134"/>
      <c r="Q63" s="134"/>
      <c r="R63" s="135"/>
      <c r="S63" s="135"/>
      <c r="T63" s="135"/>
      <c r="U63" s="135"/>
      <c r="V63" s="135"/>
      <c r="W63" s="135"/>
      <c r="X63" s="135"/>
      <c r="Y63" s="135"/>
      <c r="Z63" s="125"/>
      <c r="AA63" s="125"/>
      <c r="AB63" s="125"/>
      <c r="AC63" s="125"/>
      <c r="AD63" s="125"/>
      <c r="AE63" s="125"/>
      <c r="AF63" s="125"/>
      <c r="AG63" s="125" t="s">
        <v>1619</v>
      </c>
      <c r="AH63" s="125">
        <v>0</v>
      </c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</row>
    <row r="64" spans="1:60" outlineLevel="3" x14ac:dyDescent="0.2">
      <c r="A64" s="132"/>
      <c r="B64" s="133"/>
      <c r="C64" s="170" t="s">
        <v>1065</v>
      </c>
      <c r="D64" s="168"/>
      <c r="E64" s="169">
        <v>14.7</v>
      </c>
      <c r="F64" s="135"/>
      <c r="G64" s="135"/>
      <c r="H64" s="135"/>
      <c r="I64" s="135"/>
      <c r="J64" s="135"/>
      <c r="K64" s="135"/>
      <c r="L64" s="135"/>
      <c r="M64" s="135"/>
      <c r="N64" s="134"/>
      <c r="O64" s="134"/>
      <c r="P64" s="134"/>
      <c r="Q64" s="134"/>
      <c r="R64" s="135"/>
      <c r="S64" s="135"/>
      <c r="T64" s="135"/>
      <c r="U64" s="135"/>
      <c r="V64" s="135"/>
      <c r="W64" s="135"/>
      <c r="X64" s="135"/>
      <c r="Y64" s="135"/>
      <c r="Z64" s="125"/>
      <c r="AA64" s="125"/>
      <c r="AB64" s="125"/>
      <c r="AC64" s="125"/>
      <c r="AD64" s="125"/>
      <c r="AE64" s="125"/>
      <c r="AF64" s="125"/>
      <c r="AG64" s="125" t="s">
        <v>1619</v>
      </c>
      <c r="AH64" s="125">
        <v>0</v>
      </c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</row>
    <row r="65" spans="1:60" outlineLevel="1" x14ac:dyDescent="0.2">
      <c r="A65" s="147">
        <v>17</v>
      </c>
      <c r="B65" s="148" t="s">
        <v>1863</v>
      </c>
      <c r="C65" s="163" t="s">
        <v>1864</v>
      </c>
      <c r="D65" s="149" t="s">
        <v>1641</v>
      </c>
      <c r="E65" s="150">
        <v>19.765000000000001</v>
      </c>
      <c r="F65" s="151"/>
      <c r="G65" s="152">
        <f>ROUND(E65*F65,2)</f>
        <v>0</v>
      </c>
      <c r="H65" s="151">
        <v>17.23</v>
      </c>
      <c r="I65" s="152">
        <f>ROUND(E65*H65,2)</f>
        <v>340.55</v>
      </c>
      <c r="J65" s="151">
        <v>36.369999999999997</v>
      </c>
      <c r="K65" s="152">
        <f>ROUND(E65*J65,2)</f>
        <v>718.85</v>
      </c>
      <c r="L65" s="152">
        <v>21</v>
      </c>
      <c r="M65" s="152">
        <f>G65*(1+L65/100)</f>
        <v>0</v>
      </c>
      <c r="N65" s="150">
        <v>4.0000000000000003E-5</v>
      </c>
      <c r="O65" s="150">
        <f>ROUND(E65*N65,2)</f>
        <v>0</v>
      </c>
      <c r="P65" s="150">
        <v>0</v>
      </c>
      <c r="Q65" s="150">
        <f>ROUND(E65*P65,2)</f>
        <v>0</v>
      </c>
      <c r="R65" s="152"/>
      <c r="S65" s="152" t="s">
        <v>1617</v>
      </c>
      <c r="T65" s="153" t="s">
        <v>1617</v>
      </c>
      <c r="U65" s="135">
        <v>0</v>
      </c>
      <c r="V65" s="135">
        <f>ROUND(E65*U65,2)</f>
        <v>0</v>
      </c>
      <c r="W65" s="135"/>
      <c r="X65" s="135" t="s">
        <v>1458</v>
      </c>
      <c r="Y65" s="135" t="s">
        <v>1459</v>
      </c>
      <c r="Z65" s="125"/>
      <c r="AA65" s="125"/>
      <c r="AB65" s="125"/>
      <c r="AC65" s="125"/>
      <c r="AD65" s="125"/>
      <c r="AE65" s="125"/>
      <c r="AF65" s="125"/>
      <c r="AG65" s="125" t="s">
        <v>1460</v>
      </c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</row>
    <row r="66" spans="1:60" ht="33.75" outlineLevel="2" x14ac:dyDescent="0.2">
      <c r="A66" s="132"/>
      <c r="B66" s="133"/>
      <c r="C66" s="170" t="s">
        <v>1066</v>
      </c>
      <c r="D66" s="168"/>
      <c r="E66" s="169">
        <v>18.41</v>
      </c>
      <c r="F66" s="135"/>
      <c r="G66" s="135"/>
      <c r="H66" s="135"/>
      <c r="I66" s="135"/>
      <c r="J66" s="135"/>
      <c r="K66" s="135"/>
      <c r="L66" s="135"/>
      <c r="M66" s="135"/>
      <c r="N66" s="134"/>
      <c r="O66" s="134"/>
      <c r="P66" s="134"/>
      <c r="Q66" s="134"/>
      <c r="R66" s="135"/>
      <c r="S66" s="135"/>
      <c r="T66" s="135"/>
      <c r="U66" s="135"/>
      <c r="V66" s="135"/>
      <c r="W66" s="135"/>
      <c r="X66" s="135"/>
      <c r="Y66" s="135"/>
      <c r="Z66" s="125"/>
      <c r="AA66" s="125"/>
      <c r="AB66" s="125"/>
      <c r="AC66" s="125"/>
      <c r="AD66" s="125"/>
      <c r="AE66" s="125"/>
      <c r="AF66" s="125"/>
      <c r="AG66" s="125" t="s">
        <v>1619</v>
      </c>
      <c r="AH66" s="125">
        <v>0</v>
      </c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</row>
    <row r="67" spans="1:60" outlineLevel="3" x14ac:dyDescent="0.2">
      <c r="A67" s="132"/>
      <c r="B67" s="133"/>
      <c r="C67" s="170" t="s">
        <v>1067</v>
      </c>
      <c r="D67" s="168"/>
      <c r="E67" s="169">
        <v>1.35</v>
      </c>
      <c r="F67" s="135"/>
      <c r="G67" s="135"/>
      <c r="H67" s="135"/>
      <c r="I67" s="135"/>
      <c r="J67" s="135"/>
      <c r="K67" s="135"/>
      <c r="L67" s="135"/>
      <c r="M67" s="135"/>
      <c r="N67" s="134"/>
      <c r="O67" s="134"/>
      <c r="P67" s="134"/>
      <c r="Q67" s="134"/>
      <c r="R67" s="135"/>
      <c r="S67" s="135"/>
      <c r="T67" s="135"/>
      <c r="U67" s="135"/>
      <c r="V67" s="135"/>
      <c r="W67" s="135"/>
      <c r="X67" s="135"/>
      <c r="Y67" s="135"/>
      <c r="Z67" s="125"/>
      <c r="AA67" s="125"/>
      <c r="AB67" s="125"/>
      <c r="AC67" s="125"/>
      <c r="AD67" s="125"/>
      <c r="AE67" s="125"/>
      <c r="AF67" s="125"/>
      <c r="AG67" s="125" t="s">
        <v>1619</v>
      </c>
      <c r="AH67" s="125">
        <v>0</v>
      </c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</row>
    <row r="68" spans="1:60" outlineLevel="1" x14ac:dyDescent="0.2">
      <c r="A68" s="147">
        <v>18</v>
      </c>
      <c r="B68" s="148" t="s">
        <v>1068</v>
      </c>
      <c r="C68" s="163" t="s">
        <v>1069</v>
      </c>
      <c r="D68" s="149" t="s">
        <v>1641</v>
      </c>
      <c r="E68" s="150">
        <v>58.2</v>
      </c>
      <c r="F68" s="151"/>
      <c r="G68" s="152">
        <f>ROUND(E68*F68,2)</f>
        <v>0</v>
      </c>
      <c r="H68" s="151">
        <v>57.04</v>
      </c>
      <c r="I68" s="152">
        <f>ROUND(E68*H68,2)</f>
        <v>3319.73</v>
      </c>
      <c r="J68" s="151">
        <v>255.96</v>
      </c>
      <c r="K68" s="152">
        <f>ROUND(E68*J68,2)</f>
        <v>14896.87</v>
      </c>
      <c r="L68" s="152">
        <v>21</v>
      </c>
      <c r="M68" s="152">
        <f>G68*(1+L68/100)</f>
        <v>0</v>
      </c>
      <c r="N68" s="150">
        <v>2.768E-2</v>
      </c>
      <c r="O68" s="150">
        <f>ROUND(E68*N68,2)</f>
        <v>1.61</v>
      </c>
      <c r="P68" s="150">
        <v>0</v>
      </c>
      <c r="Q68" s="150">
        <f>ROUND(E68*P68,2)</f>
        <v>0</v>
      </c>
      <c r="R68" s="152"/>
      <c r="S68" s="152" t="s">
        <v>1617</v>
      </c>
      <c r="T68" s="153" t="s">
        <v>1617</v>
      </c>
      <c r="U68" s="135">
        <v>0</v>
      </c>
      <c r="V68" s="135">
        <f>ROUND(E68*U68,2)</f>
        <v>0</v>
      </c>
      <c r="W68" s="135"/>
      <c r="X68" s="135" t="s">
        <v>1458</v>
      </c>
      <c r="Y68" s="135" t="s">
        <v>1459</v>
      </c>
      <c r="Z68" s="125"/>
      <c r="AA68" s="125"/>
      <c r="AB68" s="125"/>
      <c r="AC68" s="125"/>
      <c r="AD68" s="125"/>
      <c r="AE68" s="125"/>
      <c r="AF68" s="125"/>
      <c r="AG68" s="125" t="s">
        <v>1460</v>
      </c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</row>
    <row r="69" spans="1:60" ht="22.5" outlineLevel="2" x14ac:dyDescent="0.2">
      <c r="A69" s="132"/>
      <c r="B69" s="133"/>
      <c r="C69" s="269" t="s">
        <v>1070</v>
      </c>
      <c r="D69" s="270"/>
      <c r="E69" s="270"/>
      <c r="F69" s="270"/>
      <c r="G69" s="270"/>
      <c r="H69" s="135"/>
      <c r="I69" s="135"/>
      <c r="J69" s="135"/>
      <c r="K69" s="135"/>
      <c r="L69" s="135"/>
      <c r="M69" s="135"/>
      <c r="N69" s="134"/>
      <c r="O69" s="134"/>
      <c r="P69" s="134"/>
      <c r="Q69" s="134"/>
      <c r="R69" s="135"/>
      <c r="S69" s="135"/>
      <c r="T69" s="135"/>
      <c r="U69" s="135"/>
      <c r="V69" s="135"/>
      <c r="W69" s="135"/>
      <c r="X69" s="135"/>
      <c r="Y69" s="135"/>
      <c r="Z69" s="125"/>
      <c r="AA69" s="125"/>
      <c r="AB69" s="125"/>
      <c r="AC69" s="125"/>
      <c r="AD69" s="125"/>
      <c r="AE69" s="125"/>
      <c r="AF69" s="125"/>
      <c r="AG69" s="125" t="s">
        <v>1462</v>
      </c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54" t="str">
        <f>C69</f>
        <v>V položce jsou zakalkulovány náklady na pomocné pracovní lešení o výšce podlahy do 1900 mm a pro zatížení do 1,5 kPa.</v>
      </c>
      <c r="BB69" s="125"/>
      <c r="BC69" s="125"/>
      <c r="BD69" s="125"/>
      <c r="BE69" s="125"/>
      <c r="BF69" s="125"/>
      <c r="BG69" s="125"/>
      <c r="BH69" s="125"/>
    </row>
    <row r="70" spans="1:60" outlineLevel="2" x14ac:dyDescent="0.2">
      <c r="A70" s="132"/>
      <c r="B70" s="133"/>
      <c r="C70" s="170" t="s">
        <v>1071</v>
      </c>
      <c r="D70" s="168"/>
      <c r="E70" s="169">
        <v>58.2</v>
      </c>
      <c r="F70" s="135"/>
      <c r="G70" s="135"/>
      <c r="H70" s="135"/>
      <c r="I70" s="135"/>
      <c r="J70" s="135"/>
      <c r="K70" s="135"/>
      <c r="L70" s="135"/>
      <c r="M70" s="135"/>
      <c r="N70" s="134"/>
      <c r="O70" s="134"/>
      <c r="P70" s="134"/>
      <c r="Q70" s="134"/>
      <c r="R70" s="135"/>
      <c r="S70" s="135"/>
      <c r="T70" s="135"/>
      <c r="U70" s="135"/>
      <c r="V70" s="135"/>
      <c r="W70" s="135"/>
      <c r="X70" s="135"/>
      <c r="Y70" s="135"/>
      <c r="Z70" s="125"/>
      <c r="AA70" s="125"/>
      <c r="AB70" s="125"/>
      <c r="AC70" s="125"/>
      <c r="AD70" s="125"/>
      <c r="AE70" s="125"/>
      <c r="AF70" s="125"/>
      <c r="AG70" s="125" t="s">
        <v>1619</v>
      </c>
      <c r="AH70" s="125">
        <v>0</v>
      </c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</row>
    <row r="71" spans="1:60" outlineLevel="1" x14ac:dyDescent="0.2">
      <c r="A71" s="147">
        <v>19</v>
      </c>
      <c r="B71" s="148" t="s">
        <v>1072</v>
      </c>
      <c r="C71" s="163" t="s">
        <v>1073</v>
      </c>
      <c r="D71" s="149" t="s">
        <v>1641</v>
      </c>
      <c r="E71" s="150">
        <v>58.2</v>
      </c>
      <c r="F71" s="151"/>
      <c r="G71" s="152">
        <f>ROUND(E71*F71,2)</f>
        <v>0</v>
      </c>
      <c r="H71" s="151">
        <v>13.86</v>
      </c>
      <c r="I71" s="152">
        <f>ROUND(E71*H71,2)</f>
        <v>806.65</v>
      </c>
      <c r="J71" s="151">
        <v>44.94</v>
      </c>
      <c r="K71" s="152">
        <f>ROUND(E71*J71,2)</f>
        <v>2615.5100000000002</v>
      </c>
      <c r="L71" s="152">
        <v>21</v>
      </c>
      <c r="M71" s="152">
        <f>G71*(1+L71/100)</f>
        <v>0</v>
      </c>
      <c r="N71" s="150">
        <v>1.3390000000000001E-2</v>
      </c>
      <c r="O71" s="150">
        <f>ROUND(E71*N71,2)</f>
        <v>0.78</v>
      </c>
      <c r="P71" s="150">
        <v>0</v>
      </c>
      <c r="Q71" s="150">
        <f>ROUND(E71*P71,2)</f>
        <v>0</v>
      </c>
      <c r="R71" s="152"/>
      <c r="S71" s="152" t="s">
        <v>1617</v>
      </c>
      <c r="T71" s="153" t="s">
        <v>1617</v>
      </c>
      <c r="U71" s="135">
        <v>0</v>
      </c>
      <c r="V71" s="135">
        <f>ROUND(E71*U71,2)</f>
        <v>0</v>
      </c>
      <c r="W71" s="135"/>
      <c r="X71" s="135" t="s">
        <v>1458</v>
      </c>
      <c r="Y71" s="135" t="s">
        <v>1459</v>
      </c>
      <c r="Z71" s="125"/>
      <c r="AA71" s="125"/>
      <c r="AB71" s="125"/>
      <c r="AC71" s="125"/>
      <c r="AD71" s="125"/>
      <c r="AE71" s="125"/>
      <c r="AF71" s="125"/>
      <c r="AG71" s="125" t="s">
        <v>1460</v>
      </c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60" outlineLevel="2" x14ac:dyDescent="0.2">
      <c r="A72" s="132"/>
      <c r="B72" s="133"/>
      <c r="C72" s="170" t="s">
        <v>1074</v>
      </c>
      <c r="D72" s="168"/>
      <c r="E72" s="169">
        <v>58.2</v>
      </c>
      <c r="F72" s="135"/>
      <c r="G72" s="135"/>
      <c r="H72" s="135"/>
      <c r="I72" s="135"/>
      <c r="J72" s="135"/>
      <c r="K72" s="135"/>
      <c r="L72" s="135"/>
      <c r="M72" s="135"/>
      <c r="N72" s="134"/>
      <c r="O72" s="134"/>
      <c r="P72" s="134"/>
      <c r="Q72" s="134"/>
      <c r="R72" s="135"/>
      <c r="S72" s="135"/>
      <c r="T72" s="135"/>
      <c r="U72" s="135"/>
      <c r="V72" s="135"/>
      <c r="W72" s="135"/>
      <c r="X72" s="135"/>
      <c r="Y72" s="135"/>
      <c r="Z72" s="125"/>
      <c r="AA72" s="125"/>
      <c r="AB72" s="125"/>
      <c r="AC72" s="125"/>
      <c r="AD72" s="125"/>
      <c r="AE72" s="125"/>
      <c r="AF72" s="125"/>
      <c r="AG72" s="125" t="s">
        <v>1619</v>
      </c>
      <c r="AH72" s="125">
        <v>0</v>
      </c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</row>
    <row r="73" spans="1:60" outlineLevel="1" x14ac:dyDescent="0.2">
      <c r="A73" s="147">
        <v>20</v>
      </c>
      <c r="B73" s="148" t="s">
        <v>1075</v>
      </c>
      <c r="C73" s="163" t="s">
        <v>1076</v>
      </c>
      <c r="D73" s="149" t="s">
        <v>1641</v>
      </c>
      <c r="E73" s="150">
        <v>58.2</v>
      </c>
      <c r="F73" s="151"/>
      <c r="G73" s="152">
        <f>ROUND(E73*F73,2)</f>
        <v>0</v>
      </c>
      <c r="H73" s="151">
        <v>53.7</v>
      </c>
      <c r="I73" s="152">
        <f>ROUND(E73*H73,2)</f>
        <v>3125.34</v>
      </c>
      <c r="J73" s="151">
        <v>199.8</v>
      </c>
      <c r="K73" s="152">
        <f>ROUND(E73*J73,2)</f>
        <v>11628.36</v>
      </c>
      <c r="L73" s="152">
        <v>21</v>
      </c>
      <c r="M73" s="152">
        <f>G73*(1+L73/100)</f>
        <v>0</v>
      </c>
      <c r="N73" s="150">
        <v>7.9100000000000004E-3</v>
      </c>
      <c r="O73" s="150">
        <f>ROUND(E73*N73,2)</f>
        <v>0.46</v>
      </c>
      <c r="P73" s="150">
        <v>0</v>
      </c>
      <c r="Q73" s="150">
        <f>ROUND(E73*P73,2)</f>
        <v>0</v>
      </c>
      <c r="R73" s="152"/>
      <c r="S73" s="152" t="s">
        <v>1617</v>
      </c>
      <c r="T73" s="153" t="s">
        <v>1617</v>
      </c>
      <c r="U73" s="135">
        <v>0</v>
      </c>
      <c r="V73" s="135">
        <f>ROUND(E73*U73,2)</f>
        <v>0</v>
      </c>
      <c r="W73" s="135"/>
      <c r="X73" s="135" t="s">
        <v>1458</v>
      </c>
      <c r="Y73" s="135" t="s">
        <v>1459</v>
      </c>
      <c r="Z73" s="125"/>
      <c r="AA73" s="125"/>
      <c r="AB73" s="125"/>
      <c r="AC73" s="125"/>
      <c r="AD73" s="125"/>
      <c r="AE73" s="125"/>
      <c r="AF73" s="125"/>
      <c r="AG73" s="125" t="s">
        <v>1460</v>
      </c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60" ht="22.5" outlineLevel="2" x14ac:dyDescent="0.2">
      <c r="A74" s="132"/>
      <c r="B74" s="133"/>
      <c r="C74" s="269" t="s">
        <v>1077</v>
      </c>
      <c r="D74" s="270"/>
      <c r="E74" s="270"/>
      <c r="F74" s="270"/>
      <c r="G74" s="270"/>
      <c r="H74" s="135"/>
      <c r="I74" s="135"/>
      <c r="J74" s="135"/>
      <c r="K74" s="135"/>
      <c r="L74" s="135"/>
      <c r="M74" s="135"/>
      <c r="N74" s="134"/>
      <c r="O74" s="134"/>
      <c r="P74" s="134"/>
      <c r="Q74" s="134"/>
      <c r="R74" s="135"/>
      <c r="S74" s="135"/>
      <c r="T74" s="135"/>
      <c r="U74" s="135"/>
      <c r="V74" s="135"/>
      <c r="W74" s="135"/>
      <c r="X74" s="135"/>
      <c r="Y74" s="135"/>
      <c r="Z74" s="125"/>
      <c r="AA74" s="125"/>
      <c r="AB74" s="125"/>
      <c r="AC74" s="125"/>
      <c r="AD74" s="125"/>
      <c r="AE74" s="125"/>
      <c r="AF74" s="125"/>
      <c r="AG74" s="125" t="s">
        <v>1462</v>
      </c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54" t="str">
        <f>C74</f>
        <v>V položce jsou zakalkulovány i náklady na pomocné lešení o výšce podlahy do 1900 mm a pro zatížení do 1,5 kPa.</v>
      </c>
      <c r="BB74" s="125"/>
      <c r="BC74" s="125"/>
      <c r="BD74" s="125"/>
      <c r="BE74" s="125"/>
      <c r="BF74" s="125"/>
      <c r="BG74" s="125"/>
      <c r="BH74" s="125"/>
    </row>
    <row r="75" spans="1:60" outlineLevel="2" x14ac:dyDescent="0.2">
      <c r="A75" s="132"/>
      <c r="B75" s="133"/>
      <c r="C75" s="170" t="s">
        <v>1071</v>
      </c>
      <c r="D75" s="168"/>
      <c r="E75" s="169">
        <v>58.2</v>
      </c>
      <c r="F75" s="135"/>
      <c r="G75" s="135"/>
      <c r="H75" s="135"/>
      <c r="I75" s="135"/>
      <c r="J75" s="135"/>
      <c r="K75" s="135"/>
      <c r="L75" s="135"/>
      <c r="M75" s="135"/>
      <c r="N75" s="134"/>
      <c r="O75" s="134"/>
      <c r="P75" s="134"/>
      <c r="Q75" s="134"/>
      <c r="R75" s="135"/>
      <c r="S75" s="135"/>
      <c r="T75" s="135"/>
      <c r="U75" s="135"/>
      <c r="V75" s="135"/>
      <c r="W75" s="135"/>
      <c r="X75" s="135"/>
      <c r="Y75" s="135"/>
      <c r="Z75" s="125"/>
      <c r="AA75" s="125"/>
      <c r="AB75" s="125"/>
      <c r="AC75" s="125"/>
      <c r="AD75" s="125"/>
      <c r="AE75" s="125"/>
      <c r="AF75" s="125"/>
      <c r="AG75" s="125" t="s">
        <v>1619</v>
      </c>
      <c r="AH75" s="125">
        <v>0</v>
      </c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</row>
    <row r="76" spans="1:60" outlineLevel="1" x14ac:dyDescent="0.2">
      <c r="A76" s="147">
        <v>21</v>
      </c>
      <c r="B76" s="148" t="s">
        <v>1078</v>
      </c>
      <c r="C76" s="163" t="s">
        <v>1079</v>
      </c>
      <c r="D76" s="149" t="s">
        <v>1641</v>
      </c>
      <c r="E76" s="150">
        <v>146.69999999999999</v>
      </c>
      <c r="F76" s="151"/>
      <c r="G76" s="152">
        <f>ROUND(E76*F76,2)</f>
        <v>0</v>
      </c>
      <c r="H76" s="151">
        <v>42.53</v>
      </c>
      <c r="I76" s="152">
        <f>ROUND(E76*H76,2)</f>
        <v>6239.15</v>
      </c>
      <c r="J76" s="151">
        <v>215.97</v>
      </c>
      <c r="K76" s="152">
        <f>ROUND(E76*J76,2)</f>
        <v>31682.799999999999</v>
      </c>
      <c r="L76" s="152">
        <v>21</v>
      </c>
      <c r="M76" s="152">
        <f>G76*(1+L76/100)</f>
        <v>0</v>
      </c>
      <c r="N76" s="150">
        <v>2.46E-2</v>
      </c>
      <c r="O76" s="150">
        <f>ROUND(E76*N76,2)</f>
        <v>3.61</v>
      </c>
      <c r="P76" s="150">
        <v>0</v>
      </c>
      <c r="Q76" s="150">
        <f>ROUND(E76*P76,2)</f>
        <v>0</v>
      </c>
      <c r="R76" s="152"/>
      <c r="S76" s="152" t="s">
        <v>1617</v>
      </c>
      <c r="T76" s="153" t="s">
        <v>1617</v>
      </c>
      <c r="U76" s="135">
        <v>0</v>
      </c>
      <c r="V76" s="135">
        <f>ROUND(E76*U76,2)</f>
        <v>0</v>
      </c>
      <c r="W76" s="135"/>
      <c r="X76" s="135" t="s">
        <v>1458</v>
      </c>
      <c r="Y76" s="135" t="s">
        <v>1459</v>
      </c>
      <c r="Z76" s="125"/>
      <c r="AA76" s="125"/>
      <c r="AB76" s="125"/>
      <c r="AC76" s="125"/>
      <c r="AD76" s="125"/>
      <c r="AE76" s="125"/>
      <c r="AF76" s="125"/>
      <c r="AG76" s="125" t="s">
        <v>1460</v>
      </c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</row>
    <row r="77" spans="1:60" ht="22.5" outlineLevel="2" x14ac:dyDescent="0.2">
      <c r="A77" s="132"/>
      <c r="B77" s="133"/>
      <c r="C77" s="269" t="s">
        <v>1070</v>
      </c>
      <c r="D77" s="270"/>
      <c r="E77" s="270"/>
      <c r="F77" s="270"/>
      <c r="G77" s="270"/>
      <c r="H77" s="135"/>
      <c r="I77" s="135"/>
      <c r="J77" s="135"/>
      <c r="K77" s="135"/>
      <c r="L77" s="135"/>
      <c r="M77" s="135"/>
      <c r="N77" s="134"/>
      <c r="O77" s="134"/>
      <c r="P77" s="134"/>
      <c r="Q77" s="134"/>
      <c r="R77" s="135"/>
      <c r="S77" s="135"/>
      <c r="T77" s="135"/>
      <c r="U77" s="135"/>
      <c r="V77" s="135"/>
      <c r="W77" s="135"/>
      <c r="X77" s="135"/>
      <c r="Y77" s="135"/>
      <c r="Z77" s="125"/>
      <c r="AA77" s="125"/>
      <c r="AB77" s="125"/>
      <c r="AC77" s="125"/>
      <c r="AD77" s="125"/>
      <c r="AE77" s="125"/>
      <c r="AF77" s="125"/>
      <c r="AG77" s="125" t="s">
        <v>1462</v>
      </c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54" t="str">
        <f>C77</f>
        <v>V položce jsou zakalkulovány náklady na pomocné pracovní lešení o výšce podlahy do 1900 mm a pro zatížení do 1,5 kPa.</v>
      </c>
      <c r="BB77" s="125"/>
      <c r="BC77" s="125"/>
      <c r="BD77" s="125"/>
      <c r="BE77" s="125"/>
      <c r="BF77" s="125"/>
      <c r="BG77" s="125"/>
      <c r="BH77" s="125"/>
    </row>
    <row r="78" spans="1:60" outlineLevel="2" x14ac:dyDescent="0.2">
      <c r="A78" s="132"/>
      <c r="B78" s="133"/>
      <c r="C78" s="170" t="s">
        <v>1080</v>
      </c>
      <c r="D78" s="168"/>
      <c r="E78" s="169">
        <v>12.69</v>
      </c>
      <c r="F78" s="135"/>
      <c r="G78" s="135"/>
      <c r="H78" s="135"/>
      <c r="I78" s="135"/>
      <c r="J78" s="135"/>
      <c r="K78" s="135"/>
      <c r="L78" s="135"/>
      <c r="M78" s="135"/>
      <c r="N78" s="134"/>
      <c r="O78" s="134"/>
      <c r="P78" s="134"/>
      <c r="Q78" s="134"/>
      <c r="R78" s="135"/>
      <c r="S78" s="135"/>
      <c r="T78" s="135"/>
      <c r="U78" s="135"/>
      <c r="V78" s="135"/>
      <c r="W78" s="135"/>
      <c r="X78" s="135"/>
      <c r="Y78" s="135"/>
      <c r="Z78" s="125"/>
      <c r="AA78" s="125"/>
      <c r="AB78" s="125"/>
      <c r="AC78" s="125"/>
      <c r="AD78" s="125"/>
      <c r="AE78" s="125"/>
      <c r="AF78" s="125"/>
      <c r="AG78" s="125" t="s">
        <v>1619</v>
      </c>
      <c r="AH78" s="125">
        <v>0</v>
      </c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</row>
    <row r="79" spans="1:60" ht="22.5" outlineLevel="3" x14ac:dyDescent="0.2">
      <c r="A79" s="132"/>
      <c r="B79" s="133"/>
      <c r="C79" s="170" t="s">
        <v>1081</v>
      </c>
      <c r="D79" s="168"/>
      <c r="E79" s="169">
        <v>41.72</v>
      </c>
      <c r="F79" s="135"/>
      <c r="G79" s="135"/>
      <c r="H79" s="135"/>
      <c r="I79" s="135"/>
      <c r="J79" s="135"/>
      <c r="K79" s="135"/>
      <c r="L79" s="135"/>
      <c r="M79" s="135"/>
      <c r="N79" s="134"/>
      <c r="O79" s="134"/>
      <c r="P79" s="134"/>
      <c r="Q79" s="134"/>
      <c r="R79" s="135"/>
      <c r="S79" s="135"/>
      <c r="T79" s="135"/>
      <c r="U79" s="135"/>
      <c r="V79" s="135"/>
      <c r="W79" s="135"/>
      <c r="X79" s="135"/>
      <c r="Y79" s="135"/>
      <c r="Z79" s="125"/>
      <c r="AA79" s="125"/>
      <c r="AB79" s="125"/>
      <c r="AC79" s="125"/>
      <c r="AD79" s="125"/>
      <c r="AE79" s="125"/>
      <c r="AF79" s="125"/>
      <c r="AG79" s="125" t="s">
        <v>1619</v>
      </c>
      <c r="AH79" s="125">
        <v>0</v>
      </c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</row>
    <row r="80" spans="1:60" ht="33.75" outlineLevel="3" x14ac:dyDescent="0.2">
      <c r="A80" s="132"/>
      <c r="B80" s="133"/>
      <c r="C80" s="170" t="s">
        <v>1082</v>
      </c>
      <c r="D80" s="168"/>
      <c r="E80" s="169">
        <v>14.14</v>
      </c>
      <c r="F80" s="135"/>
      <c r="G80" s="135"/>
      <c r="H80" s="135"/>
      <c r="I80" s="135"/>
      <c r="J80" s="135"/>
      <c r="K80" s="135"/>
      <c r="L80" s="135"/>
      <c r="M80" s="135"/>
      <c r="N80" s="134"/>
      <c r="O80" s="134"/>
      <c r="P80" s="134"/>
      <c r="Q80" s="134"/>
      <c r="R80" s="135"/>
      <c r="S80" s="135"/>
      <c r="T80" s="135"/>
      <c r="U80" s="135"/>
      <c r="V80" s="135"/>
      <c r="W80" s="135"/>
      <c r="X80" s="135"/>
      <c r="Y80" s="135"/>
      <c r="Z80" s="125"/>
      <c r="AA80" s="125"/>
      <c r="AB80" s="125"/>
      <c r="AC80" s="125"/>
      <c r="AD80" s="125"/>
      <c r="AE80" s="125"/>
      <c r="AF80" s="125"/>
      <c r="AG80" s="125" t="s">
        <v>1619</v>
      </c>
      <c r="AH80" s="125">
        <v>0</v>
      </c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</row>
    <row r="81" spans="1:60" outlineLevel="3" x14ac:dyDescent="0.2">
      <c r="A81" s="132"/>
      <c r="B81" s="133"/>
      <c r="C81" s="170" t="s">
        <v>1083</v>
      </c>
      <c r="D81" s="168"/>
      <c r="E81" s="169">
        <v>32.58</v>
      </c>
      <c r="F81" s="135"/>
      <c r="G81" s="135"/>
      <c r="H81" s="135"/>
      <c r="I81" s="135"/>
      <c r="J81" s="135"/>
      <c r="K81" s="135"/>
      <c r="L81" s="135"/>
      <c r="M81" s="135"/>
      <c r="N81" s="134"/>
      <c r="O81" s="134"/>
      <c r="P81" s="134"/>
      <c r="Q81" s="134"/>
      <c r="R81" s="135"/>
      <c r="S81" s="135"/>
      <c r="T81" s="135"/>
      <c r="U81" s="135"/>
      <c r="V81" s="135"/>
      <c r="W81" s="135"/>
      <c r="X81" s="135"/>
      <c r="Y81" s="135"/>
      <c r="Z81" s="125"/>
      <c r="AA81" s="125"/>
      <c r="AB81" s="125"/>
      <c r="AC81" s="125"/>
      <c r="AD81" s="125"/>
      <c r="AE81" s="125"/>
      <c r="AF81" s="125"/>
      <c r="AG81" s="125" t="s">
        <v>1619</v>
      </c>
      <c r="AH81" s="125">
        <v>0</v>
      </c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</row>
    <row r="82" spans="1:60" ht="22.5" outlineLevel="3" x14ac:dyDescent="0.2">
      <c r="A82" s="132"/>
      <c r="B82" s="133"/>
      <c r="C82" s="170" t="s">
        <v>1084</v>
      </c>
      <c r="D82" s="168"/>
      <c r="E82" s="169">
        <v>45.56</v>
      </c>
      <c r="F82" s="135"/>
      <c r="G82" s="135"/>
      <c r="H82" s="135"/>
      <c r="I82" s="135"/>
      <c r="J82" s="135"/>
      <c r="K82" s="135"/>
      <c r="L82" s="135"/>
      <c r="M82" s="135"/>
      <c r="N82" s="134"/>
      <c r="O82" s="134"/>
      <c r="P82" s="134"/>
      <c r="Q82" s="134"/>
      <c r="R82" s="135"/>
      <c r="S82" s="135"/>
      <c r="T82" s="135"/>
      <c r="U82" s="135"/>
      <c r="V82" s="135"/>
      <c r="W82" s="135"/>
      <c r="X82" s="135"/>
      <c r="Y82" s="135"/>
      <c r="Z82" s="125"/>
      <c r="AA82" s="125"/>
      <c r="AB82" s="125"/>
      <c r="AC82" s="125"/>
      <c r="AD82" s="125"/>
      <c r="AE82" s="125"/>
      <c r="AF82" s="125"/>
      <c r="AG82" s="125" t="s">
        <v>1619</v>
      </c>
      <c r="AH82" s="125">
        <v>0</v>
      </c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</row>
    <row r="83" spans="1:60" outlineLevel="1" x14ac:dyDescent="0.2">
      <c r="A83" s="147">
        <v>22</v>
      </c>
      <c r="B83" s="148" t="s">
        <v>1085</v>
      </c>
      <c r="C83" s="163" t="s">
        <v>1086</v>
      </c>
      <c r="D83" s="149" t="s">
        <v>1641</v>
      </c>
      <c r="E83" s="150">
        <v>146.69999999999999</v>
      </c>
      <c r="F83" s="151"/>
      <c r="G83" s="152">
        <f>ROUND(E83*F83,2)</f>
        <v>0</v>
      </c>
      <c r="H83" s="151">
        <v>13.86</v>
      </c>
      <c r="I83" s="152">
        <f>ROUND(E83*H83,2)</f>
        <v>2033.26</v>
      </c>
      <c r="J83" s="151">
        <v>44.94</v>
      </c>
      <c r="K83" s="152">
        <f>ROUND(E83*J83,2)</f>
        <v>6592.7</v>
      </c>
      <c r="L83" s="152">
        <v>21</v>
      </c>
      <c r="M83" s="152">
        <f>G83*(1+L83/100)</f>
        <v>0</v>
      </c>
      <c r="N83" s="150">
        <v>1.3390000000000001E-2</v>
      </c>
      <c r="O83" s="150">
        <f>ROUND(E83*N83,2)</f>
        <v>1.96</v>
      </c>
      <c r="P83" s="150">
        <v>0</v>
      </c>
      <c r="Q83" s="150">
        <f>ROUND(E83*P83,2)</f>
        <v>0</v>
      </c>
      <c r="R83" s="152"/>
      <c r="S83" s="152" t="s">
        <v>1617</v>
      </c>
      <c r="T83" s="153" t="s">
        <v>1617</v>
      </c>
      <c r="U83" s="135">
        <v>0</v>
      </c>
      <c r="V83" s="135">
        <f>ROUND(E83*U83,2)</f>
        <v>0</v>
      </c>
      <c r="W83" s="135"/>
      <c r="X83" s="135" t="s">
        <v>1458</v>
      </c>
      <c r="Y83" s="135" t="s">
        <v>1459</v>
      </c>
      <c r="Z83" s="125"/>
      <c r="AA83" s="125"/>
      <c r="AB83" s="125"/>
      <c r="AC83" s="125"/>
      <c r="AD83" s="125"/>
      <c r="AE83" s="125"/>
      <c r="AF83" s="125"/>
      <c r="AG83" s="125" t="s">
        <v>1460</v>
      </c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</row>
    <row r="84" spans="1:60" outlineLevel="2" x14ac:dyDescent="0.2">
      <c r="A84" s="132"/>
      <c r="B84" s="133"/>
      <c r="C84" s="170" t="s">
        <v>1087</v>
      </c>
      <c r="D84" s="168"/>
      <c r="E84" s="169">
        <v>146.69999999999999</v>
      </c>
      <c r="F84" s="135"/>
      <c r="G84" s="135"/>
      <c r="H84" s="135"/>
      <c r="I84" s="135"/>
      <c r="J84" s="135"/>
      <c r="K84" s="135"/>
      <c r="L84" s="135"/>
      <c r="M84" s="135"/>
      <c r="N84" s="134"/>
      <c r="O84" s="134"/>
      <c r="P84" s="134"/>
      <c r="Q84" s="134"/>
      <c r="R84" s="135"/>
      <c r="S84" s="135"/>
      <c r="T84" s="135"/>
      <c r="U84" s="135"/>
      <c r="V84" s="135"/>
      <c r="W84" s="135"/>
      <c r="X84" s="135"/>
      <c r="Y84" s="135"/>
      <c r="Z84" s="125"/>
      <c r="AA84" s="125"/>
      <c r="AB84" s="125"/>
      <c r="AC84" s="125"/>
      <c r="AD84" s="125"/>
      <c r="AE84" s="125"/>
      <c r="AF84" s="125"/>
      <c r="AG84" s="125" t="s">
        <v>1619</v>
      </c>
      <c r="AH84" s="125">
        <v>0</v>
      </c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</row>
    <row r="85" spans="1:60" outlineLevel="1" x14ac:dyDescent="0.2">
      <c r="A85" s="147">
        <v>23</v>
      </c>
      <c r="B85" s="148" t="s">
        <v>1872</v>
      </c>
      <c r="C85" s="163" t="s">
        <v>1873</v>
      </c>
      <c r="D85" s="149" t="s">
        <v>1641</v>
      </c>
      <c r="E85" s="150">
        <v>13.865</v>
      </c>
      <c r="F85" s="151"/>
      <c r="G85" s="152">
        <f>ROUND(E85*F85,2)</f>
        <v>0</v>
      </c>
      <c r="H85" s="151">
        <v>117.72</v>
      </c>
      <c r="I85" s="152">
        <f>ROUND(E85*H85,2)</f>
        <v>1632.19</v>
      </c>
      <c r="J85" s="151">
        <v>633.28</v>
      </c>
      <c r="K85" s="152">
        <f>ROUND(E85*J85,2)</f>
        <v>8780.43</v>
      </c>
      <c r="L85" s="152">
        <v>21</v>
      </c>
      <c r="M85" s="152">
        <f>G85*(1+L85/100)</f>
        <v>0</v>
      </c>
      <c r="N85" s="150">
        <v>5.3690000000000002E-2</v>
      </c>
      <c r="O85" s="150">
        <f>ROUND(E85*N85,2)</f>
        <v>0.74</v>
      </c>
      <c r="P85" s="150">
        <v>0</v>
      </c>
      <c r="Q85" s="150">
        <f>ROUND(E85*P85,2)</f>
        <v>0</v>
      </c>
      <c r="R85" s="152"/>
      <c r="S85" s="152" t="s">
        <v>1617</v>
      </c>
      <c r="T85" s="153" t="s">
        <v>1617</v>
      </c>
      <c r="U85" s="135">
        <v>0</v>
      </c>
      <c r="V85" s="135">
        <f>ROUND(E85*U85,2)</f>
        <v>0</v>
      </c>
      <c r="W85" s="135"/>
      <c r="X85" s="135" t="s">
        <v>1458</v>
      </c>
      <c r="Y85" s="135" t="s">
        <v>1459</v>
      </c>
      <c r="Z85" s="125"/>
      <c r="AA85" s="125"/>
      <c r="AB85" s="125"/>
      <c r="AC85" s="125"/>
      <c r="AD85" s="125"/>
      <c r="AE85" s="125"/>
      <c r="AF85" s="125"/>
      <c r="AG85" s="125" t="s">
        <v>1460</v>
      </c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</row>
    <row r="86" spans="1:60" outlineLevel="2" x14ac:dyDescent="0.2">
      <c r="A86" s="132"/>
      <c r="B86" s="133"/>
      <c r="C86" s="170" t="s">
        <v>1088</v>
      </c>
      <c r="D86" s="168"/>
      <c r="E86" s="169">
        <v>1.43</v>
      </c>
      <c r="F86" s="135"/>
      <c r="G86" s="135"/>
      <c r="H86" s="135"/>
      <c r="I86" s="135"/>
      <c r="J86" s="135"/>
      <c r="K86" s="135"/>
      <c r="L86" s="135"/>
      <c r="M86" s="135"/>
      <c r="N86" s="134"/>
      <c r="O86" s="134"/>
      <c r="P86" s="134"/>
      <c r="Q86" s="134"/>
      <c r="R86" s="135"/>
      <c r="S86" s="135"/>
      <c r="T86" s="135"/>
      <c r="U86" s="135"/>
      <c r="V86" s="135"/>
      <c r="W86" s="135"/>
      <c r="X86" s="135"/>
      <c r="Y86" s="135"/>
      <c r="Z86" s="125"/>
      <c r="AA86" s="125"/>
      <c r="AB86" s="125"/>
      <c r="AC86" s="125"/>
      <c r="AD86" s="125"/>
      <c r="AE86" s="125"/>
      <c r="AF86" s="125"/>
      <c r="AG86" s="125" t="s">
        <v>1619</v>
      </c>
      <c r="AH86" s="125">
        <v>0</v>
      </c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</row>
    <row r="87" spans="1:60" outlineLevel="3" x14ac:dyDescent="0.2">
      <c r="A87" s="132"/>
      <c r="B87" s="133"/>
      <c r="C87" s="170" t="s">
        <v>1089</v>
      </c>
      <c r="D87" s="168"/>
      <c r="E87" s="169">
        <v>2.17</v>
      </c>
      <c r="F87" s="135"/>
      <c r="G87" s="135"/>
      <c r="H87" s="135"/>
      <c r="I87" s="135"/>
      <c r="J87" s="135"/>
      <c r="K87" s="135"/>
      <c r="L87" s="135"/>
      <c r="M87" s="135"/>
      <c r="N87" s="134"/>
      <c r="O87" s="134"/>
      <c r="P87" s="134"/>
      <c r="Q87" s="134"/>
      <c r="R87" s="135"/>
      <c r="S87" s="135"/>
      <c r="T87" s="135"/>
      <c r="U87" s="135"/>
      <c r="V87" s="135"/>
      <c r="W87" s="135"/>
      <c r="X87" s="135"/>
      <c r="Y87" s="135"/>
      <c r="Z87" s="125"/>
      <c r="AA87" s="125"/>
      <c r="AB87" s="125"/>
      <c r="AC87" s="125"/>
      <c r="AD87" s="125"/>
      <c r="AE87" s="125"/>
      <c r="AF87" s="125"/>
      <c r="AG87" s="125" t="s">
        <v>1619</v>
      </c>
      <c r="AH87" s="125">
        <v>0</v>
      </c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</row>
    <row r="88" spans="1:60" outlineLevel="3" x14ac:dyDescent="0.2">
      <c r="A88" s="132"/>
      <c r="B88" s="133"/>
      <c r="C88" s="170" t="s">
        <v>1090</v>
      </c>
      <c r="D88" s="168"/>
      <c r="E88" s="169">
        <v>0.76</v>
      </c>
      <c r="F88" s="135"/>
      <c r="G88" s="135"/>
      <c r="H88" s="135"/>
      <c r="I88" s="135"/>
      <c r="J88" s="135"/>
      <c r="K88" s="135"/>
      <c r="L88" s="135"/>
      <c r="M88" s="135"/>
      <c r="N88" s="134"/>
      <c r="O88" s="134"/>
      <c r="P88" s="134"/>
      <c r="Q88" s="134"/>
      <c r="R88" s="135"/>
      <c r="S88" s="135"/>
      <c r="T88" s="135"/>
      <c r="U88" s="135"/>
      <c r="V88" s="135"/>
      <c r="W88" s="135"/>
      <c r="X88" s="135"/>
      <c r="Y88" s="135"/>
      <c r="Z88" s="125"/>
      <c r="AA88" s="125"/>
      <c r="AB88" s="125"/>
      <c r="AC88" s="125"/>
      <c r="AD88" s="125"/>
      <c r="AE88" s="125"/>
      <c r="AF88" s="125"/>
      <c r="AG88" s="125" t="s">
        <v>1619</v>
      </c>
      <c r="AH88" s="125">
        <v>0</v>
      </c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</row>
    <row r="89" spans="1:60" outlineLevel="3" x14ac:dyDescent="0.2">
      <c r="A89" s="132"/>
      <c r="B89" s="133"/>
      <c r="C89" s="170" t="s">
        <v>1091</v>
      </c>
      <c r="D89" s="168"/>
      <c r="E89" s="169">
        <v>1.63</v>
      </c>
      <c r="F89" s="135"/>
      <c r="G89" s="135"/>
      <c r="H89" s="135"/>
      <c r="I89" s="135"/>
      <c r="J89" s="135"/>
      <c r="K89" s="135"/>
      <c r="L89" s="135"/>
      <c r="M89" s="135"/>
      <c r="N89" s="134"/>
      <c r="O89" s="134"/>
      <c r="P89" s="134"/>
      <c r="Q89" s="134"/>
      <c r="R89" s="135"/>
      <c r="S89" s="135"/>
      <c r="T89" s="135"/>
      <c r="U89" s="135"/>
      <c r="V89" s="135"/>
      <c r="W89" s="135"/>
      <c r="X89" s="135"/>
      <c r="Y89" s="135"/>
      <c r="Z89" s="125"/>
      <c r="AA89" s="125"/>
      <c r="AB89" s="125"/>
      <c r="AC89" s="125"/>
      <c r="AD89" s="125"/>
      <c r="AE89" s="125"/>
      <c r="AF89" s="125"/>
      <c r="AG89" s="125" t="s">
        <v>1619</v>
      </c>
      <c r="AH89" s="125">
        <v>0</v>
      </c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</row>
    <row r="90" spans="1:60" ht="33.75" outlineLevel="3" x14ac:dyDescent="0.2">
      <c r="A90" s="132"/>
      <c r="B90" s="133"/>
      <c r="C90" s="170" t="s">
        <v>1092</v>
      </c>
      <c r="D90" s="168"/>
      <c r="E90" s="169">
        <v>5.64</v>
      </c>
      <c r="F90" s="135"/>
      <c r="G90" s="135"/>
      <c r="H90" s="135"/>
      <c r="I90" s="135"/>
      <c r="J90" s="135"/>
      <c r="K90" s="135"/>
      <c r="L90" s="135"/>
      <c r="M90" s="135"/>
      <c r="N90" s="134"/>
      <c r="O90" s="134"/>
      <c r="P90" s="134"/>
      <c r="Q90" s="134"/>
      <c r="R90" s="135"/>
      <c r="S90" s="135"/>
      <c r="T90" s="135"/>
      <c r="U90" s="135"/>
      <c r="V90" s="135"/>
      <c r="W90" s="135"/>
      <c r="X90" s="135"/>
      <c r="Y90" s="135"/>
      <c r="Z90" s="125"/>
      <c r="AA90" s="125"/>
      <c r="AB90" s="125"/>
      <c r="AC90" s="125"/>
      <c r="AD90" s="125"/>
      <c r="AE90" s="125"/>
      <c r="AF90" s="125"/>
      <c r="AG90" s="125" t="s">
        <v>1619</v>
      </c>
      <c r="AH90" s="125">
        <v>0</v>
      </c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</row>
    <row r="91" spans="1:60" outlineLevel="3" x14ac:dyDescent="0.2">
      <c r="A91" s="132"/>
      <c r="B91" s="133"/>
      <c r="C91" s="170" t="s">
        <v>1093</v>
      </c>
      <c r="D91" s="168"/>
      <c r="E91" s="169">
        <v>2.2400000000000002</v>
      </c>
      <c r="F91" s="135"/>
      <c r="G91" s="135"/>
      <c r="H91" s="135"/>
      <c r="I91" s="135"/>
      <c r="J91" s="135"/>
      <c r="K91" s="135"/>
      <c r="L91" s="135"/>
      <c r="M91" s="135"/>
      <c r="N91" s="134"/>
      <c r="O91" s="134"/>
      <c r="P91" s="134"/>
      <c r="Q91" s="134"/>
      <c r="R91" s="135"/>
      <c r="S91" s="135"/>
      <c r="T91" s="135"/>
      <c r="U91" s="135"/>
      <c r="V91" s="135"/>
      <c r="W91" s="135"/>
      <c r="X91" s="135"/>
      <c r="Y91" s="135"/>
      <c r="Z91" s="125"/>
      <c r="AA91" s="125"/>
      <c r="AB91" s="125"/>
      <c r="AC91" s="125"/>
      <c r="AD91" s="125"/>
      <c r="AE91" s="125"/>
      <c r="AF91" s="125"/>
      <c r="AG91" s="125" t="s">
        <v>1619</v>
      </c>
      <c r="AH91" s="125">
        <v>0</v>
      </c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</row>
    <row r="92" spans="1:60" outlineLevel="1" x14ac:dyDescent="0.2">
      <c r="A92" s="147">
        <v>24</v>
      </c>
      <c r="B92" s="148" t="s">
        <v>1094</v>
      </c>
      <c r="C92" s="163" t="s">
        <v>1095</v>
      </c>
      <c r="D92" s="149" t="s">
        <v>1641</v>
      </c>
      <c r="E92" s="150">
        <v>146.69999999999999</v>
      </c>
      <c r="F92" s="151"/>
      <c r="G92" s="152">
        <f>ROUND(E92*F92,2)</f>
        <v>0</v>
      </c>
      <c r="H92" s="151">
        <v>14.81</v>
      </c>
      <c r="I92" s="152">
        <f>ROUND(E92*H92,2)</f>
        <v>2172.63</v>
      </c>
      <c r="J92" s="151">
        <v>163.19</v>
      </c>
      <c r="K92" s="152">
        <f>ROUND(E92*J92,2)</f>
        <v>23939.97</v>
      </c>
      <c r="L92" s="152">
        <v>21</v>
      </c>
      <c r="M92" s="152">
        <f>G92*(1+L92/100)</f>
        <v>0</v>
      </c>
      <c r="N92" s="150">
        <v>6.5799999999999999E-3</v>
      </c>
      <c r="O92" s="150">
        <f>ROUND(E92*N92,2)</f>
        <v>0.97</v>
      </c>
      <c r="P92" s="150">
        <v>0</v>
      </c>
      <c r="Q92" s="150">
        <f>ROUND(E92*P92,2)</f>
        <v>0</v>
      </c>
      <c r="R92" s="152"/>
      <c r="S92" s="152" t="s">
        <v>1617</v>
      </c>
      <c r="T92" s="153" t="s">
        <v>1617</v>
      </c>
      <c r="U92" s="135">
        <v>0</v>
      </c>
      <c r="V92" s="135">
        <f>ROUND(E92*U92,2)</f>
        <v>0</v>
      </c>
      <c r="W92" s="135"/>
      <c r="X92" s="135" t="s">
        <v>1458</v>
      </c>
      <c r="Y92" s="135" t="s">
        <v>1459</v>
      </c>
      <c r="Z92" s="125"/>
      <c r="AA92" s="125"/>
      <c r="AB92" s="125"/>
      <c r="AC92" s="125"/>
      <c r="AD92" s="125"/>
      <c r="AE92" s="125"/>
      <c r="AF92" s="125"/>
      <c r="AG92" s="125" t="s">
        <v>1460</v>
      </c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</row>
    <row r="93" spans="1:60" outlineLevel="2" x14ac:dyDescent="0.2">
      <c r="A93" s="132"/>
      <c r="B93" s="133"/>
      <c r="C93" s="170" t="s">
        <v>1087</v>
      </c>
      <c r="D93" s="168"/>
      <c r="E93" s="169">
        <v>146.69999999999999</v>
      </c>
      <c r="F93" s="135"/>
      <c r="G93" s="135"/>
      <c r="H93" s="135"/>
      <c r="I93" s="135"/>
      <c r="J93" s="135"/>
      <c r="K93" s="135"/>
      <c r="L93" s="135"/>
      <c r="M93" s="135"/>
      <c r="N93" s="134"/>
      <c r="O93" s="134"/>
      <c r="P93" s="134"/>
      <c r="Q93" s="134"/>
      <c r="R93" s="135"/>
      <c r="S93" s="135"/>
      <c r="T93" s="135"/>
      <c r="U93" s="135"/>
      <c r="V93" s="135"/>
      <c r="W93" s="135"/>
      <c r="X93" s="135"/>
      <c r="Y93" s="135"/>
      <c r="Z93" s="125"/>
      <c r="AA93" s="125"/>
      <c r="AB93" s="125"/>
      <c r="AC93" s="125"/>
      <c r="AD93" s="125"/>
      <c r="AE93" s="125"/>
      <c r="AF93" s="125"/>
      <c r="AG93" s="125" t="s">
        <v>1619</v>
      </c>
      <c r="AH93" s="125">
        <v>0</v>
      </c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</row>
    <row r="94" spans="1:60" outlineLevel="1" x14ac:dyDescent="0.2">
      <c r="A94" s="147">
        <v>25</v>
      </c>
      <c r="B94" s="148" t="s">
        <v>1096</v>
      </c>
      <c r="C94" s="163" t="s">
        <v>1097</v>
      </c>
      <c r="D94" s="149" t="s">
        <v>1641</v>
      </c>
      <c r="E94" s="150">
        <v>34.475000000000001</v>
      </c>
      <c r="F94" s="151"/>
      <c r="G94" s="152">
        <f>ROUND(E94*F94,2)</f>
        <v>0</v>
      </c>
      <c r="H94" s="151">
        <v>146.19</v>
      </c>
      <c r="I94" s="152">
        <f>ROUND(E94*H94,2)</f>
        <v>5039.8999999999996</v>
      </c>
      <c r="J94" s="151">
        <v>199.31</v>
      </c>
      <c r="K94" s="152">
        <f>ROUND(E94*J94,2)</f>
        <v>6871.21</v>
      </c>
      <c r="L94" s="152">
        <v>21</v>
      </c>
      <c r="M94" s="152">
        <f>G94*(1+L94/100)</f>
        <v>0</v>
      </c>
      <c r="N94" s="150">
        <v>2.495E-2</v>
      </c>
      <c r="O94" s="150">
        <f>ROUND(E94*N94,2)</f>
        <v>0.86</v>
      </c>
      <c r="P94" s="150">
        <v>0</v>
      </c>
      <c r="Q94" s="150">
        <f>ROUND(E94*P94,2)</f>
        <v>0</v>
      </c>
      <c r="R94" s="152"/>
      <c r="S94" s="152" t="s">
        <v>1617</v>
      </c>
      <c r="T94" s="153" t="s">
        <v>1617</v>
      </c>
      <c r="U94" s="135">
        <v>0</v>
      </c>
      <c r="V94" s="135">
        <f>ROUND(E94*U94,2)</f>
        <v>0</v>
      </c>
      <c r="W94" s="135"/>
      <c r="X94" s="135" t="s">
        <v>1458</v>
      </c>
      <c r="Y94" s="135" t="s">
        <v>1459</v>
      </c>
      <c r="Z94" s="125"/>
      <c r="AA94" s="125"/>
      <c r="AB94" s="125"/>
      <c r="AC94" s="125"/>
      <c r="AD94" s="125"/>
      <c r="AE94" s="125"/>
      <c r="AF94" s="125"/>
      <c r="AG94" s="125" t="s">
        <v>1460</v>
      </c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</row>
    <row r="95" spans="1:60" outlineLevel="2" x14ac:dyDescent="0.2">
      <c r="A95" s="132"/>
      <c r="B95" s="133"/>
      <c r="C95" s="269" t="s">
        <v>1098</v>
      </c>
      <c r="D95" s="270"/>
      <c r="E95" s="270"/>
      <c r="F95" s="270"/>
      <c r="G95" s="270"/>
      <c r="H95" s="135"/>
      <c r="I95" s="135"/>
      <c r="J95" s="135"/>
      <c r="K95" s="135"/>
      <c r="L95" s="135"/>
      <c r="M95" s="135"/>
      <c r="N95" s="134"/>
      <c r="O95" s="134"/>
      <c r="P95" s="134"/>
      <c r="Q95" s="134"/>
      <c r="R95" s="135"/>
      <c r="S95" s="135"/>
      <c r="T95" s="135"/>
      <c r="U95" s="135"/>
      <c r="V95" s="135"/>
      <c r="W95" s="135"/>
      <c r="X95" s="135"/>
      <c r="Y95" s="135"/>
      <c r="Z95" s="125"/>
      <c r="AA95" s="125"/>
      <c r="AB95" s="125"/>
      <c r="AC95" s="125"/>
      <c r="AD95" s="125"/>
      <c r="AE95" s="125"/>
      <c r="AF95" s="125"/>
      <c r="AG95" s="125" t="s">
        <v>1462</v>
      </c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</row>
    <row r="96" spans="1:60" ht="33.75" outlineLevel="2" x14ac:dyDescent="0.2">
      <c r="A96" s="132"/>
      <c r="B96" s="133"/>
      <c r="C96" s="170" t="s">
        <v>1099</v>
      </c>
      <c r="D96" s="168"/>
      <c r="E96" s="169">
        <v>34.479999999999997</v>
      </c>
      <c r="F96" s="135"/>
      <c r="G96" s="135"/>
      <c r="H96" s="135"/>
      <c r="I96" s="135"/>
      <c r="J96" s="135"/>
      <c r="K96" s="135"/>
      <c r="L96" s="135"/>
      <c r="M96" s="135"/>
      <c r="N96" s="134"/>
      <c r="O96" s="134"/>
      <c r="P96" s="134"/>
      <c r="Q96" s="134"/>
      <c r="R96" s="135"/>
      <c r="S96" s="135"/>
      <c r="T96" s="135"/>
      <c r="U96" s="135"/>
      <c r="V96" s="135"/>
      <c r="W96" s="135"/>
      <c r="X96" s="135"/>
      <c r="Y96" s="135"/>
      <c r="Z96" s="125"/>
      <c r="AA96" s="125"/>
      <c r="AB96" s="125"/>
      <c r="AC96" s="125"/>
      <c r="AD96" s="125"/>
      <c r="AE96" s="125"/>
      <c r="AF96" s="125"/>
      <c r="AG96" s="125" t="s">
        <v>1619</v>
      </c>
      <c r="AH96" s="125">
        <v>0</v>
      </c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</row>
    <row r="97" spans="1:60" outlineLevel="1" x14ac:dyDescent="0.2">
      <c r="A97" s="147">
        <v>26</v>
      </c>
      <c r="B97" s="148" t="s">
        <v>1877</v>
      </c>
      <c r="C97" s="163" t="s">
        <v>1878</v>
      </c>
      <c r="D97" s="149" t="s">
        <v>1716</v>
      </c>
      <c r="E97" s="150">
        <v>64.8</v>
      </c>
      <c r="F97" s="151"/>
      <c r="G97" s="152">
        <f>ROUND(E97*F97,2)</f>
        <v>0</v>
      </c>
      <c r="H97" s="151">
        <v>70.5</v>
      </c>
      <c r="I97" s="152">
        <f>ROUND(E97*H97,2)</f>
        <v>4568.3999999999996</v>
      </c>
      <c r="J97" s="151">
        <v>0</v>
      </c>
      <c r="K97" s="152">
        <f>ROUND(E97*J97,2)</f>
        <v>0</v>
      </c>
      <c r="L97" s="152">
        <v>21</v>
      </c>
      <c r="M97" s="152">
        <f>G97*(1+L97/100)</f>
        <v>0</v>
      </c>
      <c r="N97" s="150">
        <v>4.6000000000000001E-4</v>
      </c>
      <c r="O97" s="150">
        <f>ROUND(E97*N97,2)</f>
        <v>0.03</v>
      </c>
      <c r="P97" s="150">
        <v>0</v>
      </c>
      <c r="Q97" s="150">
        <f>ROUND(E97*P97,2)</f>
        <v>0</v>
      </c>
      <c r="R97" s="152"/>
      <c r="S97" s="152" t="s">
        <v>1617</v>
      </c>
      <c r="T97" s="153" t="s">
        <v>1617</v>
      </c>
      <c r="U97" s="135">
        <v>0</v>
      </c>
      <c r="V97" s="135">
        <f>ROUND(E97*U97,2)</f>
        <v>0</v>
      </c>
      <c r="W97" s="135"/>
      <c r="X97" s="135" t="s">
        <v>1458</v>
      </c>
      <c r="Y97" s="135" t="s">
        <v>1459</v>
      </c>
      <c r="Z97" s="125"/>
      <c r="AA97" s="125"/>
      <c r="AB97" s="125"/>
      <c r="AC97" s="125"/>
      <c r="AD97" s="125"/>
      <c r="AE97" s="125"/>
      <c r="AF97" s="125"/>
      <c r="AG97" s="125" t="s">
        <v>1460</v>
      </c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</row>
    <row r="98" spans="1:60" outlineLevel="2" x14ac:dyDescent="0.2">
      <c r="A98" s="132"/>
      <c r="B98" s="133"/>
      <c r="C98" s="170" t="s">
        <v>1100</v>
      </c>
      <c r="D98" s="168"/>
      <c r="E98" s="169">
        <v>5.7</v>
      </c>
      <c r="F98" s="135"/>
      <c r="G98" s="135"/>
      <c r="H98" s="135"/>
      <c r="I98" s="135"/>
      <c r="J98" s="135"/>
      <c r="K98" s="135"/>
      <c r="L98" s="135"/>
      <c r="M98" s="135"/>
      <c r="N98" s="134"/>
      <c r="O98" s="134"/>
      <c r="P98" s="134"/>
      <c r="Q98" s="134"/>
      <c r="R98" s="135"/>
      <c r="S98" s="135"/>
      <c r="T98" s="135"/>
      <c r="U98" s="135"/>
      <c r="V98" s="135"/>
      <c r="W98" s="135"/>
      <c r="X98" s="135"/>
      <c r="Y98" s="135"/>
      <c r="Z98" s="125"/>
      <c r="AA98" s="125"/>
      <c r="AB98" s="125"/>
      <c r="AC98" s="125"/>
      <c r="AD98" s="125"/>
      <c r="AE98" s="125"/>
      <c r="AF98" s="125"/>
      <c r="AG98" s="125" t="s">
        <v>1619</v>
      </c>
      <c r="AH98" s="125">
        <v>0</v>
      </c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</row>
    <row r="99" spans="1:60" outlineLevel="3" x14ac:dyDescent="0.2">
      <c r="A99" s="132"/>
      <c r="B99" s="133"/>
      <c r="C99" s="170" t="s">
        <v>1101</v>
      </c>
      <c r="D99" s="168"/>
      <c r="E99" s="169">
        <v>11.6</v>
      </c>
      <c r="F99" s="135"/>
      <c r="G99" s="135"/>
      <c r="H99" s="135"/>
      <c r="I99" s="135"/>
      <c r="J99" s="135"/>
      <c r="K99" s="135"/>
      <c r="L99" s="135"/>
      <c r="M99" s="135"/>
      <c r="N99" s="134"/>
      <c r="O99" s="134"/>
      <c r="P99" s="134"/>
      <c r="Q99" s="134"/>
      <c r="R99" s="135"/>
      <c r="S99" s="135"/>
      <c r="T99" s="135"/>
      <c r="U99" s="135"/>
      <c r="V99" s="135"/>
      <c r="W99" s="135"/>
      <c r="X99" s="135"/>
      <c r="Y99" s="135"/>
      <c r="Z99" s="125"/>
      <c r="AA99" s="125"/>
      <c r="AB99" s="125"/>
      <c r="AC99" s="125"/>
      <c r="AD99" s="125"/>
      <c r="AE99" s="125"/>
      <c r="AF99" s="125"/>
      <c r="AG99" s="125" t="s">
        <v>1619</v>
      </c>
      <c r="AH99" s="125">
        <v>0</v>
      </c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</row>
    <row r="100" spans="1:60" outlineLevel="3" x14ac:dyDescent="0.2">
      <c r="A100" s="132"/>
      <c r="B100" s="133"/>
      <c r="C100" s="170" t="s">
        <v>1102</v>
      </c>
      <c r="D100" s="168"/>
      <c r="E100" s="169">
        <v>8.4499999999999993</v>
      </c>
      <c r="F100" s="135"/>
      <c r="G100" s="135"/>
      <c r="H100" s="135"/>
      <c r="I100" s="135"/>
      <c r="J100" s="135"/>
      <c r="K100" s="135"/>
      <c r="L100" s="135"/>
      <c r="M100" s="135"/>
      <c r="N100" s="134"/>
      <c r="O100" s="134"/>
      <c r="P100" s="134"/>
      <c r="Q100" s="134"/>
      <c r="R100" s="135"/>
      <c r="S100" s="135"/>
      <c r="T100" s="135"/>
      <c r="U100" s="135"/>
      <c r="V100" s="135"/>
      <c r="W100" s="135"/>
      <c r="X100" s="135"/>
      <c r="Y100" s="135"/>
      <c r="Z100" s="125"/>
      <c r="AA100" s="125"/>
      <c r="AB100" s="125"/>
      <c r="AC100" s="125"/>
      <c r="AD100" s="125"/>
      <c r="AE100" s="125"/>
      <c r="AF100" s="125"/>
      <c r="AG100" s="125" t="s">
        <v>1619</v>
      </c>
      <c r="AH100" s="125">
        <v>0</v>
      </c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</row>
    <row r="101" spans="1:60" outlineLevel="3" x14ac:dyDescent="0.2">
      <c r="A101" s="132"/>
      <c r="B101" s="133"/>
      <c r="C101" s="170" t="s">
        <v>1103</v>
      </c>
      <c r="D101" s="168"/>
      <c r="E101" s="169">
        <v>6.5</v>
      </c>
      <c r="F101" s="135"/>
      <c r="G101" s="135"/>
      <c r="H101" s="135"/>
      <c r="I101" s="135"/>
      <c r="J101" s="135"/>
      <c r="K101" s="135"/>
      <c r="L101" s="135"/>
      <c r="M101" s="135"/>
      <c r="N101" s="134"/>
      <c r="O101" s="134"/>
      <c r="P101" s="134"/>
      <c r="Q101" s="134"/>
      <c r="R101" s="135"/>
      <c r="S101" s="135"/>
      <c r="T101" s="135"/>
      <c r="U101" s="135"/>
      <c r="V101" s="135"/>
      <c r="W101" s="135"/>
      <c r="X101" s="135"/>
      <c r="Y101" s="135"/>
      <c r="Z101" s="125"/>
      <c r="AA101" s="125"/>
      <c r="AB101" s="125"/>
      <c r="AC101" s="125"/>
      <c r="AD101" s="125"/>
      <c r="AE101" s="125"/>
      <c r="AF101" s="125"/>
      <c r="AG101" s="125" t="s">
        <v>1619</v>
      </c>
      <c r="AH101" s="125">
        <v>0</v>
      </c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</row>
    <row r="102" spans="1:60" ht="22.5" outlineLevel="3" x14ac:dyDescent="0.2">
      <c r="A102" s="132"/>
      <c r="B102" s="133"/>
      <c r="C102" s="170" t="s">
        <v>1104</v>
      </c>
      <c r="D102" s="168"/>
      <c r="E102" s="169">
        <v>26.15</v>
      </c>
      <c r="F102" s="135"/>
      <c r="G102" s="135"/>
      <c r="H102" s="135"/>
      <c r="I102" s="135"/>
      <c r="J102" s="135"/>
      <c r="K102" s="135"/>
      <c r="L102" s="135"/>
      <c r="M102" s="135"/>
      <c r="N102" s="134"/>
      <c r="O102" s="134"/>
      <c r="P102" s="134"/>
      <c r="Q102" s="134"/>
      <c r="R102" s="135"/>
      <c r="S102" s="135"/>
      <c r="T102" s="135"/>
      <c r="U102" s="135"/>
      <c r="V102" s="135"/>
      <c r="W102" s="135"/>
      <c r="X102" s="135"/>
      <c r="Y102" s="135"/>
      <c r="Z102" s="125"/>
      <c r="AA102" s="125"/>
      <c r="AB102" s="125"/>
      <c r="AC102" s="125"/>
      <c r="AD102" s="125"/>
      <c r="AE102" s="125"/>
      <c r="AF102" s="125"/>
      <c r="AG102" s="125" t="s">
        <v>1619</v>
      </c>
      <c r="AH102" s="125">
        <v>0</v>
      </c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</row>
    <row r="103" spans="1:60" outlineLevel="3" x14ac:dyDescent="0.2">
      <c r="A103" s="132"/>
      <c r="B103" s="133"/>
      <c r="C103" s="170" t="s">
        <v>1105</v>
      </c>
      <c r="D103" s="168"/>
      <c r="E103" s="169">
        <v>6.4</v>
      </c>
      <c r="F103" s="135"/>
      <c r="G103" s="135"/>
      <c r="H103" s="135"/>
      <c r="I103" s="135"/>
      <c r="J103" s="135"/>
      <c r="K103" s="135"/>
      <c r="L103" s="135"/>
      <c r="M103" s="135"/>
      <c r="N103" s="134"/>
      <c r="O103" s="134"/>
      <c r="P103" s="134"/>
      <c r="Q103" s="134"/>
      <c r="R103" s="135"/>
      <c r="S103" s="135"/>
      <c r="T103" s="135"/>
      <c r="U103" s="135"/>
      <c r="V103" s="135"/>
      <c r="W103" s="135"/>
      <c r="X103" s="135"/>
      <c r="Y103" s="135"/>
      <c r="Z103" s="125"/>
      <c r="AA103" s="125"/>
      <c r="AB103" s="125"/>
      <c r="AC103" s="125"/>
      <c r="AD103" s="125"/>
      <c r="AE103" s="125"/>
      <c r="AF103" s="125"/>
      <c r="AG103" s="125" t="s">
        <v>1619</v>
      </c>
      <c r="AH103" s="125">
        <v>0</v>
      </c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</row>
    <row r="104" spans="1:60" ht="22.5" outlineLevel="1" x14ac:dyDescent="0.2">
      <c r="A104" s="147">
        <v>27</v>
      </c>
      <c r="B104" s="148" t="s">
        <v>1890</v>
      </c>
      <c r="C104" s="163" t="s">
        <v>1891</v>
      </c>
      <c r="D104" s="149" t="s">
        <v>1641</v>
      </c>
      <c r="E104" s="150">
        <v>20</v>
      </c>
      <c r="F104" s="151"/>
      <c r="G104" s="152">
        <f>ROUND(E104*F104,2)</f>
        <v>0</v>
      </c>
      <c r="H104" s="151">
        <v>77.7</v>
      </c>
      <c r="I104" s="152">
        <f>ROUND(E104*H104,2)</f>
        <v>1554</v>
      </c>
      <c r="J104" s="151">
        <v>196.8</v>
      </c>
      <c r="K104" s="152">
        <f>ROUND(E104*J104,2)</f>
        <v>3936</v>
      </c>
      <c r="L104" s="152">
        <v>21</v>
      </c>
      <c r="M104" s="152">
        <f>G104*(1+L104/100)</f>
        <v>0</v>
      </c>
      <c r="N104" s="150">
        <v>3.6700000000000001E-3</v>
      </c>
      <c r="O104" s="150">
        <f>ROUND(E104*N104,2)</f>
        <v>7.0000000000000007E-2</v>
      </c>
      <c r="P104" s="150">
        <v>0</v>
      </c>
      <c r="Q104" s="150">
        <f>ROUND(E104*P104,2)</f>
        <v>0</v>
      </c>
      <c r="R104" s="152"/>
      <c r="S104" s="152" t="s">
        <v>1617</v>
      </c>
      <c r="T104" s="153" t="s">
        <v>1617</v>
      </c>
      <c r="U104" s="135">
        <v>0</v>
      </c>
      <c r="V104" s="135">
        <f>ROUND(E104*U104,2)</f>
        <v>0</v>
      </c>
      <c r="W104" s="135"/>
      <c r="X104" s="135" t="s">
        <v>1458</v>
      </c>
      <c r="Y104" s="135" t="s">
        <v>1459</v>
      </c>
      <c r="Z104" s="125"/>
      <c r="AA104" s="125"/>
      <c r="AB104" s="125"/>
      <c r="AC104" s="125"/>
      <c r="AD104" s="125"/>
      <c r="AE104" s="125"/>
      <c r="AF104" s="125"/>
      <c r="AG104" s="125" t="s">
        <v>1460</v>
      </c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</row>
    <row r="105" spans="1:60" outlineLevel="2" x14ac:dyDescent="0.2">
      <c r="A105" s="132"/>
      <c r="B105" s="133"/>
      <c r="C105" s="170" t="s">
        <v>1106</v>
      </c>
      <c r="D105" s="168"/>
      <c r="E105" s="169">
        <v>20</v>
      </c>
      <c r="F105" s="135"/>
      <c r="G105" s="135"/>
      <c r="H105" s="135"/>
      <c r="I105" s="135"/>
      <c r="J105" s="135"/>
      <c r="K105" s="135"/>
      <c r="L105" s="135"/>
      <c r="M105" s="135"/>
      <c r="N105" s="134"/>
      <c r="O105" s="134"/>
      <c r="P105" s="134"/>
      <c r="Q105" s="134"/>
      <c r="R105" s="135"/>
      <c r="S105" s="135"/>
      <c r="T105" s="135"/>
      <c r="U105" s="135"/>
      <c r="V105" s="135"/>
      <c r="W105" s="135"/>
      <c r="X105" s="135"/>
      <c r="Y105" s="135"/>
      <c r="Z105" s="125"/>
      <c r="AA105" s="125"/>
      <c r="AB105" s="125"/>
      <c r="AC105" s="125"/>
      <c r="AD105" s="125"/>
      <c r="AE105" s="125"/>
      <c r="AF105" s="125"/>
      <c r="AG105" s="125" t="s">
        <v>1619</v>
      </c>
      <c r="AH105" s="125">
        <v>0</v>
      </c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</row>
    <row r="106" spans="1:60" x14ac:dyDescent="0.2">
      <c r="A106" s="140" t="s">
        <v>1451</v>
      </c>
      <c r="B106" s="141" t="s">
        <v>1311</v>
      </c>
      <c r="C106" s="162" t="s">
        <v>1312</v>
      </c>
      <c r="D106" s="142"/>
      <c r="E106" s="143"/>
      <c r="F106" s="144"/>
      <c r="G106" s="144">
        <f>SUMIF(AG107:AG152,"&lt;&gt;NOR",G107:G152)</f>
        <v>0</v>
      </c>
      <c r="H106" s="144"/>
      <c r="I106" s="144">
        <f>SUM(I107:I152)</f>
        <v>60598.799999999996</v>
      </c>
      <c r="J106" s="144"/>
      <c r="K106" s="144">
        <f>SUM(K107:K152)</f>
        <v>89284.32</v>
      </c>
      <c r="L106" s="144"/>
      <c r="M106" s="144">
        <f>SUM(M107:M152)</f>
        <v>0</v>
      </c>
      <c r="N106" s="143"/>
      <c r="O106" s="143">
        <f>SUM(O107:O152)</f>
        <v>6.0299999999999994</v>
      </c>
      <c r="P106" s="143"/>
      <c r="Q106" s="143">
        <f>SUM(Q107:Q152)</f>
        <v>0</v>
      </c>
      <c r="R106" s="144"/>
      <c r="S106" s="144"/>
      <c r="T106" s="145"/>
      <c r="U106" s="139"/>
      <c r="V106" s="139">
        <f>SUM(V107:V152)</f>
        <v>0</v>
      </c>
      <c r="W106" s="139"/>
      <c r="X106" s="139"/>
      <c r="Y106" s="139"/>
      <c r="AG106" t="s">
        <v>1452</v>
      </c>
    </row>
    <row r="107" spans="1:60" ht="22.5" outlineLevel="1" x14ac:dyDescent="0.2">
      <c r="A107" s="147">
        <v>28</v>
      </c>
      <c r="B107" s="148" t="s">
        <v>1912</v>
      </c>
      <c r="C107" s="163" t="s">
        <v>1913</v>
      </c>
      <c r="D107" s="149" t="s">
        <v>1641</v>
      </c>
      <c r="E107" s="150">
        <v>91.519300000000001</v>
      </c>
      <c r="F107" s="151"/>
      <c r="G107" s="152">
        <f>ROUND(E107*F107,2)</f>
        <v>0</v>
      </c>
      <c r="H107" s="151">
        <v>249.74</v>
      </c>
      <c r="I107" s="152">
        <f>ROUND(E107*H107,2)</f>
        <v>22856.03</v>
      </c>
      <c r="J107" s="151">
        <v>124.76</v>
      </c>
      <c r="K107" s="152">
        <f>ROUND(E107*J107,2)</f>
        <v>11417.95</v>
      </c>
      <c r="L107" s="152">
        <v>21</v>
      </c>
      <c r="M107" s="152">
        <f>G107*(1+L107/100)</f>
        <v>0</v>
      </c>
      <c r="N107" s="150">
        <v>3.0500000000000002E-3</v>
      </c>
      <c r="O107" s="150">
        <f>ROUND(E107*N107,2)</f>
        <v>0.28000000000000003</v>
      </c>
      <c r="P107" s="150">
        <v>0</v>
      </c>
      <c r="Q107" s="150">
        <f>ROUND(E107*P107,2)</f>
        <v>0</v>
      </c>
      <c r="R107" s="152"/>
      <c r="S107" s="152" t="s">
        <v>1617</v>
      </c>
      <c r="T107" s="153" t="s">
        <v>1617</v>
      </c>
      <c r="U107" s="135">
        <v>0</v>
      </c>
      <c r="V107" s="135">
        <f>ROUND(E107*U107,2)</f>
        <v>0</v>
      </c>
      <c r="W107" s="135"/>
      <c r="X107" s="135" t="s">
        <v>1458</v>
      </c>
      <c r="Y107" s="135" t="s">
        <v>1459</v>
      </c>
      <c r="Z107" s="125"/>
      <c r="AA107" s="125"/>
      <c r="AB107" s="125"/>
      <c r="AC107" s="125"/>
      <c r="AD107" s="125"/>
      <c r="AE107" s="125"/>
      <c r="AF107" s="125"/>
      <c r="AG107" s="125" t="s">
        <v>1460</v>
      </c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</row>
    <row r="108" spans="1:60" outlineLevel="2" x14ac:dyDescent="0.2">
      <c r="A108" s="132"/>
      <c r="B108" s="133"/>
      <c r="C108" s="170" t="s">
        <v>1107</v>
      </c>
      <c r="D108" s="168"/>
      <c r="E108" s="169"/>
      <c r="F108" s="135"/>
      <c r="G108" s="135"/>
      <c r="H108" s="135"/>
      <c r="I108" s="135"/>
      <c r="J108" s="135"/>
      <c r="K108" s="135"/>
      <c r="L108" s="135"/>
      <c r="M108" s="135"/>
      <c r="N108" s="134"/>
      <c r="O108" s="134"/>
      <c r="P108" s="134"/>
      <c r="Q108" s="134"/>
      <c r="R108" s="135"/>
      <c r="S108" s="135"/>
      <c r="T108" s="135"/>
      <c r="U108" s="135"/>
      <c r="V108" s="135"/>
      <c r="W108" s="135"/>
      <c r="X108" s="135"/>
      <c r="Y108" s="135"/>
      <c r="Z108" s="125"/>
      <c r="AA108" s="125"/>
      <c r="AB108" s="125"/>
      <c r="AC108" s="125"/>
      <c r="AD108" s="125"/>
      <c r="AE108" s="125"/>
      <c r="AF108" s="125"/>
      <c r="AG108" s="125" t="s">
        <v>1619</v>
      </c>
      <c r="AH108" s="125">
        <v>0</v>
      </c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</row>
    <row r="109" spans="1:60" ht="22.5" outlineLevel="3" x14ac:dyDescent="0.2">
      <c r="A109" s="132"/>
      <c r="B109" s="133"/>
      <c r="C109" s="170" t="s">
        <v>1108</v>
      </c>
      <c r="D109" s="168"/>
      <c r="E109" s="169">
        <v>21.57</v>
      </c>
      <c r="F109" s="135"/>
      <c r="G109" s="135"/>
      <c r="H109" s="135"/>
      <c r="I109" s="135"/>
      <c r="J109" s="135"/>
      <c r="K109" s="135"/>
      <c r="L109" s="135"/>
      <c r="M109" s="135"/>
      <c r="N109" s="134"/>
      <c r="O109" s="134"/>
      <c r="P109" s="134"/>
      <c r="Q109" s="134"/>
      <c r="R109" s="135"/>
      <c r="S109" s="135"/>
      <c r="T109" s="135"/>
      <c r="U109" s="135"/>
      <c r="V109" s="135"/>
      <c r="W109" s="135"/>
      <c r="X109" s="135"/>
      <c r="Y109" s="135"/>
      <c r="Z109" s="125"/>
      <c r="AA109" s="125"/>
      <c r="AB109" s="125"/>
      <c r="AC109" s="125"/>
      <c r="AD109" s="125"/>
      <c r="AE109" s="125"/>
      <c r="AF109" s="125"/>
      <c r="AG109" s="125" t="s">
        <v>1619</v>
      </c>
      <c r="AH109" s="125">
        <v>0</v>
      </c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</row>
    <row r="110" spans="1:60" ht="33.75" outlineLevel="3" x14ac:dyDescent="0.2">
      <c r="A110" s="132"/>
      <c r="B110" s="133"/>
      <c r="C110" s="170" t="s">
        <v>1109</v>
      </c>
      <c r="D110" s="168"/>
      <c r="E110" s="169">
        <v>38.340000000000003</v>
      </c>
      <c r="F110" s="135"/>
      <c r="G110" s="135"/>
      <c r="H110" s="135"/>
      <c r="I110" s="135"/>
      <c r="J110" s="135"/>
      <c r="K110" s="135"/>
      <c r="L110" s="135"/>
      <c r="M110" s="135"/>
      <c r="N110" s="134"/>
      <c r="O110" s="134"/>
      <c r="P110" s="134"/>
      <c r="Q110" s="134"/>
      <c r="R110" s="135"/>
      <c r="S110" s="135"/>
      <c r="T110" s="135"/>
      <c r="U110" s="135"/>
      <c r="V110" s="135"/>
      <c r="W110" s="135"/>
      <c r="X110" s="135"/>
      <c r="Y110" s="135"/>
      <c r="Z110" s="125"/>
      <c r="AA110" s="125"/>
      <c r="AB110" s="125"/>
      <c r="AC110" s="125"/>
      <c r="AD110" s="125"/>
      <c r="AE110" s="125"/>
      <c r="AF110" s="125"/>
      <c r="AG110" s="125" t="s">
        <v>1619</v>
      </c>
      <c r="AH110" s="125">
        <v>0</v>
      </c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</row>
    <row r="111" spans="1:60" outlineLevel="3" x14ac:dyDescent="0.2">
      <c r="A111" s="132"/>
      <c r="B111" s="133"/>
      <c r="C111" s="170" t="s">
        <v>1110</v>
      </c>
      <c r="D111" s="168"/>
      <c r="E111" s="169">
        <v>-1.43</v>
      </c>
      <c r="F111" s="135"/>
      <c r="G111" s="135"/>
      <c r="H111" s="135"/>
      <c r="I111" s="135"/>
      <c r="J111" s="135"/>
      <c r="K111" s="135"/>
      <c r="L111" s="135"/>
      <c r="M111" s="135"/>
      <c r="N111" s="134"/>
      <c r="O111" s="134"/>
      <c r="P111" s="134"/>
      <c r="Q111" s="134"/>
      <c r="R111" s="135"/>
      <c r="S111" s="135"/>
      <c r="T111" s="135"/>
      <c r="U111" s="135"/>
      <c r="V111" s="135"/>
      <c r="W111" s="135"/>
      <c r="X111" s="135"/>
      <c r="Y111" s="135"/>
      <c r="Z111" s="125"/>
      <c r="AA111" s="125"/>
      <c r="AB111" s="125"/>
      <c r="AC111" s="125"/>
      <c r="AD111" s="125"/>
      <c r="AE111" s="125"/>
      <c r="AF111" s="125"/>
      <c r="AG111" s="125" t="s">
        <v>1619</v>
      </c>
      <c r="AH111" s="125">
        <v>0</v>
      </c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</row>
    <row r="112" spans="1:60" ht="22.5" outlineLevel="3" x14ac:dyDescent="0.2">
      <c r="A112" s="132"/>
      <c r="B112" s="133"/>
      <c r="C112" s="170" t="s">
        <v>1111</v>
      </c>
      <c r="D112" s="168"/>
      <c r="E112" s="169">
        <v>19.04</v>
      </c>
      <c r="F112" s="135"/>
      <c r="G112" s="135"/>
      <c r="H112" s="135"/>
      <c r="I112" s="135"/>
      <c r="J112" s="135"/>
      <c r="K112" s="135"/>
      <c r="L112" s="135"/>
      <c r="M112" s="135"/>
      <c r="N112" s="134"/>
      <c r="O112" s="134"/>
      <c r="P112" s="134"/>
      <c r="Q112" s="134"/>
      <c r="R112" s="135"/>
      <c r="S112" s="135"/>
      <c r="T112" s="135"/>
      <c r="U112" s="135"/>
      <c r="V112" s="135"/>
      <c r="W112" s="135"/>
      <c r="X112" s="135"/>
      <c r="Y112" s="135"/>
      <c r="Z112" s="125"/>
      <c r="AA112" s="125"/>
      <c r="AB112" s="125"/>
      <c r="AC112" s="125"/>
      <c r="AD112" s="125"/>
      <c r="AE112" s="125"/>
      <c r="AF112" s="125"/>
      <c r="AG112" s="125" t="s">
        <v>1619</v>
      </c>
      <c r="AH112" s="125">
        <v>0</v>
      </c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</row>
    <row r="113" spans="1:60" ht="22.5" outlineLevel="3" x14ac:dyDescent="0.2">
      <c r="A113" s="132"/>
      <c r="B113" s="133"/>
      <c r="C113" s="170" t="s">
        <v>1112</v>
      </c>
      <c r="D113" s="168"/>
      <c r="E113" s="169">
        <v>31.59</v>
      </c>
      <c r="F113" s="135"/>
      <c r="G113" s="135"/>
      <c r="H113" s="135"/>
      <c r="I113" s="135"/>
      <c r="J113" s="135"/>
      <c r="K113" s="135"/>
      <c r="L113" s="135"/>
      <c r="M113" s="135"/>
      <c r="N113" s="134"/>
      <c r="O113" s="134"/>
      <c r="P113" s="134"/>
      <c r="Q113" s="134"/>
      <c r="R113" s="135"/>
      <c r="S113" s="135"/>
      <c r="T113" s="135"/>
      <c r="U113" s="135"/>
      <c r="V113" s="135"/>
      <c r="W113" s="135"/>
      <c r="X113" s="135"/>
      <c r="Y113" s="135"/>
      <c r="Z113" s="125"/>
      <c r="AA113" s="125"/>
      <c r="AB113" s="125"/>
      <c r="AC113" s="125"/>
      <c r="AD113" s="125"/>
      <c r="AE113" s="125"/>
      <c r="AF113" s="125"/>
      <c r="AG113" s="125" t="s">
        <v>1619</v>
      </c>
      <c r="AH113" s="125">
        <v>0</v>
      </c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</row>
    <row r="114" spans="1:60" outlineLevel="3" x14ac:dyDescent="0.2">
      <c r="A114" s="132"/>
      <c r="B114" s="133"/>
      <c r="C114" s="170" t="s">
        <v>1113</v>
      </c>
      <c r="D114" s="168"/>
      <c r="E114" s="169">
        <v>1.61</v>
      </c>
      <c r="F114" s="135"/>
      <c r="G114" s="135"/>
      <c r="H114" s="135"/>
      <c r="I114" s="135"/>
      <c r="J114" s="135"/>
      <c r="K114" s="135"/>
      <c r="L114" s="135"/>
      <c r="M114" s="135"/>
      <c r="N114" s="134"/>
      <c r="O114" s="134"/>
      <c r="P114" s="134"/>
      <c r="Q114" s="134"/>
      <c r="R114" s="135"/>
      <c r="S114" s="135"/>
      <c r="T114" s="135"/>
      <c r="U114" s="135"/>
      <c r="V114" s="135"/>
      <c r="W114" s="135"/>
      <c r="X114" s="135"/>
      <c r="Y114" s="135"/>
      <c r="Z114" s="125"/>
      <c r="AA114" s="125"/>
      <c r="AB114" s="125"/>
      <c r="AC114" s="125"/>
      <c r="AD114" s="125"/>
      <c r="AE114" s="125"/>
      <c r="AF114" s="125"/>
      <c r="AG114" s="125" t="s">
        <v>1619</v>
      </c>
      <c r="AH114" s="125">
        <v>0</v>
      </c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</row>
    <row r="115" spans="1:60" outlineLevel="3" x14ac:dyDescent="0.2">
      <c r="A115" s="132"/>
      <c r="B115" s="133"/>
      <c r="C115" s="170" t="s">
        <v>1114</v>
      </c>
      <c r="D115" s="168"/>
      <c r="E115" s="169">
        <v>-19.2</v>
      </c>
      <c r="F115" s="135"/>
      <c r="G115" s="135"/>
      <c r="H115" s="135"/>
      <c r="I115" s="135"/>
      <c r="J115" s="135"/>
      <c r="K115" s="135"/>
      <c r="L115" s="135"/>
      <c r="M115" s="135"/>
      <c r="N115" s="134"/>
      <c r="O115" s="134"/>
      <c r="P115" s="134"/>
      <c r="Q115" s="134"/>
      <c r="R115" s="135"/>
      <c r="S115" s="135"/>
      <c r="T115" s="135"/>
      <c r="U115" s="135"/>
      <c r="V115" s="135"/>
      <c r="W115" s="135"/>
      <c r="X115" s="135"/>
      <c r="Y115" s="135"/>
      <c r="Z115" s="125"/>
      <c r="AA115" s="125"/>
      <c r="AB115" s="125"/>
      <c r="AC115" s="125"/>
      <c r="AD115" s="125"/>
      <c r="AE115" s="125"/>
      <c r="AF115" s="125"/>
      <c r="AG115" s="125" t="s">
        <v>1619</v>
      </c>
      <c r="AH115" s="125">
        <v>0</v>
      </c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</row>
    <row r="116" spans="1:60" outlineLevel="1" x14ac:dyDescent="0.2">
      <c r="A116" s="147">
        <v>29</v>
      </c>
      <c r="B116" s="148" t="s">
        <v>1916</v>
      </c>
      <c r="C116" s="163" t="s">
        <v>1917</v>
      </c>
      <c r="D116" s="149" t="s">
        <v>1641</v>
      </c>
      <c r="E116" s="150">
        <v>10.986000000000001</v>
      </c>
      <c r="F116" s="151"/>
      <c r="G116" s="152">
        <f>ROUND(E116*F116,2)</f>
        <v>0</v>
      </c>
      <c r="H116" s="151">
        <v>571.6</v>
      </c>
      <c r="I116" s="152">
        <f>ROUND(E116*H116,2)</f>
        <v>6279.6</v>
      </c>
      <c r="J116" s="151">
        <v>197.4</v>
      </c>
      <c r="K116" s="152">
        <f>ROUND(E116*J116,2)</f>
        <v>2168.64</v>
      </c>
      <c r="L116" s="152">
        <v>21</v>
      </c>
      <c r="M116" s="152">
        <f>G116*(1+L116/100)</f>
        <v>0</v>
      </c>
      <c r="N116" s="150">
        <v>5.7800000000000004E-3</v>
      </c>
      <c r="O116" s="150">
        <f>ROUND(E116*N116,2)</f>
        <v>0.06</v>
      </c>
      <c r="P116" s="150">
        <v>0</v>
      </c>
      <c r="Q116" s="150">
        <f>ROUND(E116*P116,2)</f>
        <v>0</v>
      </c>
      <c r="R116" s="152"/>
      <c r="S116" s="152" t="s">
        <v>1617</v>
      </c>
      <c r="T116" s="153" t="s">
        <v>1617</v>
      </c>
      <c r="U116" s="135">
        <v>0</v>
      </c>
      <c r="V116" s="135">
        <f>ROUND(E116*U116,2)</f>
        <v>0</v>
      </c>
      <c r="W116" s="135"/>
      <c r="X116" s="135" t="s">
        <v>1458</v>
      </c>
      <c r="Y116" s="135" t="s">
        <v>1459</v>
      </c>
      <c r="Z116" s="125"/>
      <c r="AA116" s="125"/>
      <c r="AB116" s="125"/>
      <c r="AC116" s="125"/>
      <c r="AD116" s="125"/>
      <c r="AE116" s="125"/>
      <c r="AF116" s="125"/>
      <c r="AG116" s="125" t="s">
        <v>1460</v>
      </c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</row>
    <row r="117" spans="1:60" outlineLevel="2" x14ac:dyDescent="0.2">
      <c r="A117" s="132"/>
      <c r="B117" s="133"/>
      <c r="C117" s="170" t="s">
        <v>1115</v>
      </c>
      <c r="D117" s="168"/>
      <c r="E117" s="169"/>
      <c r="F117" s="135"/>
      <c r="G117" s="135"/>
      <c r="H117" s="135"/>
      <c r="I117" s="135"/>
      <c r="J117" s="135"/>
      <c r="K117" s="135"/>
      <c r="L117" s="135"/>
      <c r="M117" s="135"/>
      <c r="N117" s="134"/>
      <c r="O117" s="134"/>
      <c r="P117" s="134"/>
      <c r="Q117" s="134"/>
      <c r="R117" s="135"/>
      <c r="S117" s="135"/>
      <c r="T117" s="135"/>
      <c r="U117" s="135"/>
      <c r="V117" s="135"/>
      <c r="W117" s="135"/>
      <c r="X117" s="135"/>
      <c r="Y117" s="135"/>
      <c r="Z117" s="125"/>
      <c r="AA117" s="125"/>
      <c r="AB117" s="125"/>
      <c r="AC117" s="125"/>
      <c r="AD117" s="125"/>
      <c r="AE117" s="125"/>
      <c r="AF117" s="125"/>
      <c r="AG117" s="125" t="s">
        <v>1619</v>
      </c>
      <c r="AH117" s="125">
        <v>0</v>
      </c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</row>
    <row r="118" spans="1:60" outlineLevel="3" x14ac:dyDescent="0.2">
      <c r="A118" s="132"/>
      <c r="B118" s="133"/>
      <c r="C118" s="170" t="s">
        <v>1116</v>
      </c>
      <c r="D118" s="168"/>
      <c r="E118" s="169">
        <v>2.65</v>
      </c>
      <c r="F118" s="135"/>
      <c r="G118" s="135"/>
      <c r="H118" s="135"/>
      <c r="I118" s="135"/>
      <c r="J118" s="135"/>
      <c r="K118" s="135"/>
      <c r="L118" s="135"/>
      <c r="M118" s="135"/>
      <c r="N118" s="134"/>
      <c r="O118" s="134"/>
      <c r="P118" s="134"/>
      <c r="Q118" s="134"/>
      <c r="R118" s="135"/>
      <c r="S118" s="135"/>
      <c r="T118" s="135"/>
      <c r="U118" s="135"/>
      <c r="V118" s="135"/>
      <c r="W118" s="135"/>
      <c r="X118" s="135"/>
      <c r="Y118" s="135"/>
      <c r="Z118" s="125"/>
      <c r="AA118" s="125"/>
      <c r="AB118" s="125"/>
      <c r="AC118" s="125"/>
      <c r="AD118" s="125"/>
      <c r="AE118" s="125"/>
      <c r="AF118" s="125"/>
      <c r="AG118" s="125" t="s">
        <v>1619</v>
      </c>
      <c r="AH118" s="125">
        <v>0</v>
      </c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</row>
    <row r="119" spans="1:60" ht="33.75" outlineLevel="3" x14ac:dyDescent="0.2">
      <c r="A119" s="132"/>
      <c r="B119" s="133"/>
      <c r="C119" s="170" t="s">
        <v>1117</v>
      </c>
      <c r="D119" s="168"/>
      <c r="E119" s="169">
        <v>4.3499999999999996</v>
      </c>
      <c r="F119" s="135"/>
      <c r="G119" s="135"/>
      <c r="H119" s="135"/>
      <c r="I119" s="135"/>
      <c r="J119" s="135"/>
      <c r="K119" s="135"/>
      <c r="L119" s="135"/>
      <c r="M119" s="135"/>
      <c r="N119" s="134"/>
      <c r="O119" s="134"/>
      <c r="P119" s="134"/>
      <c r="Q119" s="134"/>
      <c r="R119" s="135"/>
      <c r="S119" s="135"/>
      <c r="T119" s="135"/>
      <c r="U119" s="135"/>
      <c r="V119" s="135"/>
      <c r="W119" s="135"/>
      <c r="X119" s="135"/>
      <c r="Y119" s="135"/>
      <c r="Z119" s="125"/>
      <c r="AA119" s="125"/>
      <c r="AB119" s="125"/>
      <c r="AC119" s="125"/>
      <c r="AD119" s="125"/>
      <c r="AE119" s="125"/>
      <c r="AF119" s="125"/>
      <c r="AG119" s="125" t="s">
        <v>1619</v>
      </c>
      <c r="AH119" s="125">
        <v>0</v>
      </c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</row>
    <row r="120" spans="1:60" outlineLevel="3" x14ac:dyDescent="0.2">
      <c r="A120" s="132"/>
      <c r="B120" s="133"/>
      <c r="C120" s="170" t="s">
        <v>1118</v>
      </c>
      <c r="D120" s="168"/>
      <c r="E120" s="169">
        <v>1.1000000000000001</v>
      </c>
      <c r="F120" s="135"/>
      <c r="G120" s="135"/>
      <c r="H120" s="135"/>
      <c r="I120" s="135"/>
      <c r="J120" s="135"/>
      <c r="K120" s="135"/>
      <c r="L120" s="135"/>
      <c r="M120" s="135"/>
      <c r="N120" s="134"/>
      <c r="O120" s="134"/>
      <c r="P120" s="134"/>
      <c r="Q120" s="134"/>
      <c r="R120" s="135"/>
      <c r="S120" s="135"/>
      <c r="T120" s="135"/>
      <c r="U120" s="135"/>
      <c r="V120" s="135"/>
      <c r="W120" s="135"/>
      <c r="X120" s="135"/>
      <c r="Y120" s="135"/>
      <c r="Z120" s="125"/>
      <c r="AA120" s="125"/>
      <c r="AB120" s="125"/>
      <c r="AC120" s="125"/>
      <c r="AD120" s="125"/>
      <c r="AE120" s="125"/>
      <c r="AF120" s="125"/>
      <c r="AG120" s="125" t="s">
        <v>1619</v>
      </c>
      <c r="AH120" s="125">
        <v>0</v>
      </c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</row>
    <row r="121" spans="1:60" outlineLevel="3" x14ac:dyDescent="0.2">
      <c r="A121" s="132"/>
      <c r="B121" s="133"/>
      <c r="C121" s="170" t="s">
        <v>1119</v>
      </c>
      <c r="D121" s="168"/>
      <c r="E121" s="169">
        <v>2.88</v>
      </c>
      <c r="F121" s="135"/>
      <c r="G121" s="135"/>
      <c r="H121" s="135"/>
      <c r="I121" s="135"/>
      <c r="J121" s="135"/>
      <c r="K121" s="135"/>
      <c r="L121" s="135"/>
      <c r="M121" s="135"/>
      <c r="N121" s="134"/>
      <c r="O121" s="134"/>
      <c r="P121" s="134"/>
      <c r="Q121" s="134"/>
      <c r="R121" s="135"/>
      <c r="S121" s="135"/>
      <c r="T121" s="135"/>
      <c r="U121" s="135"/>
      <c r="V121" s="135"/>
      <c r="W121" s="135"/>
      <c r="X121" s="135"/>
      <c r="Y121" s="135"/>
      <c r="Z121" s="125"/>
      <c r="AA121" s="125"/>
      <c r="AB121" s="125"/>
      <c r="AC121" s="125"/>
      <c r="AD121" s="125"/>
      <c r="AE121" s="125"/>
      <c r="AF121" s="125"/>
      <c r="AG121" s="125" t="s">
        <v>1619</v>
      </c>
      <c r="AH121" s="125">
        <v>0</v>
      </c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</row>
    <row r="122" spans="1:60" outlineLevel="1" x14ac:dyDescent="0.2">
      <c r="A122" s="147">
        <v>30</v>
      </c>
      <c r="B122" s="148" t="s">
        <v>1923</v>
      </c>
      <c r="C122" s="163" t="s">
        <v>1924</v>
      </c>
      <c r="D122" s="149" t="s">
        <v>1641</v>
      </c>
      <c r="E122" s="150">
        <v>10.986000000000001</v>
      </c>
      <c r="F122" s="151"/>
      <c r="G122" s="152">
        <f>ROUND(E122*F122,2)</f>
        <v>0</v>
      </c>
      <c r="H122" s="151">
        <v>24.35</v>
      </c>
      <c r="I122" s="152">
        <f>ROUND(E122*H122,2)</f>
        <v>267.51</v>
      </c>
      <c r="J122" s="151">
        <v>35.049999999999997</v>
      </c>
      <c r="K122" s="152">
        <f>ROUND(E122*J122,2)</f>
        <v>385.06</v>
      </c>
      <c r="L122" s="152">
        <v>21</v>
      </c>
      <c r="M122" s="152">
        <f>G122*(1+L122/100)</f>
        <v>0</v>
      </c>
      <c r="N122" s="150">
        <v>2.5999999999999998E-4</v>
      </c>
      <c r="O122" s="150">
        <f>ROUND(E122*N122,2)</f>
        <v>0</v>
      </c>
      <c r="P122" s="150">
        <v>0</v>
      </c>
      <c r="Q122" s="150">
        <f>ROUND(E122*P122,2)</f>
        <v>0</v>
      </c>
      <c r="R122" s="152"/>
      <c r="S122" s="152" t="s">
        <v>1617</v>
      </c>
      <c r="T122" s="153" t="s">
        <v>1617</v>
      </c>
      <c r="U122" s="135">
        <v>0</v>
      </c>
      <c r="V122" s="135">
        <f>ROUND(E122*U122,2)</f>
        <v>0</v>
      </c>
      <c r="W122" s="135"/>
      <c r="X122" s="135" t="s">
        <v>1458</v>
      </c>
      <c r="Y122" s="135" t="s">
        <v>1459</v>
      </c>
      <c r="Z122" s="125"/>
      <c r="AA122" s="125"/>
      <c r="AB122" s="125"/>
      <c r="AC122" s="125"/>
      <c r="AD122" s="125"/>
      <c r="AE122" s="125"/>
      <c r="AF122" s="125"/>
      <c r="AG122" s="125" t="s">
        <v>1460</v>
      </c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</row>
    <row r="123" spans="1:60" outlineLevel="2" x14ac:dyDescent="0.2">
      <c r="A123" s="132"/>
      <c r="B123" s="133"/>
      <c r="C123" s="170" t="s">
        <v>1120</v>
      </c>
      <c r="D123" s="168"/>
      <c r="E123" s="169">
        <v>10.99</v>
      </c>
      <c r="F123" s="135"/>
      <c r="G123" s="135"/>
      <c r="H123" s="135"/>
      <c r="I123" s="135"/>
      <c r="J123" s="135"/>
      <c r="K123" s="135"/>
      <c r="L123" s="135"/>
      <c r="M123" s="135"/>
      <c r="N123" s="134"/>
      <c r="O123" s="134"/>
      <c r="P123" s="134"/>
      <c r="Q123" s="134"/>
      <c r="R123" s="135"/>
      <c r="S123" s="135"/>
      <c r="T123" s="135"/>
      <c r="U123" s="135"/>
      <c r="V123" s="135"/>
      <c r="W123" s="135"/>
      <c r="X123" s="135"/>
      <c r="Y123" s="135"/>
      <c r="Z123" s="125"/>
      <c r="AA123" s="125"/>
      <c r="AB123" s="125"/>
      <c r="AC123" s="125"/>
      <c r="AD123" s="125"/>
      <c r="AE123" s="125"/>
      <c r="AF123" s="125"/>
      <c r="AG123" s="125" t="s">
        <v>1619</v>
      </c>
      <c r="AH123" s="125">
        <v>0</v>
      </c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</row>
    <row r="124" spans="1:60" outlineLevel="1" x14ac:dyDescent="0.2">
      <c r="A124" s="147">
        <v>31</v>
      </c>
      <c r="B124" s="148" t="s">
        <v>1926</v>
      </c>
      <c r="C124" s="163" t="s">
        <v>1927</v>
      </c>
      <c r="D124" s="149" t="s">
        <v>1641</v>
      </c>
      <c r="E124" s="150">
        <v>91.519300000000001</v>
      </c>
      <c r="F124" s="151"/>
      <c r="G124" s="152">
        <f>ROUND(E124*F124,2)</f>
        <v>0</v>
      </c>
      <c r="H124" s="151">
        <v>38.85</v>
      </c>
      <c r="I124" s="152">
        <f>ROUND(E124*H124,2)</f>
        <v>3555.52</v>
      </c>
      <c r="J124" s="151">
        <v>26.65</v>
      </c>
      <c r="K124" s="152">
        <f>ROUND(E124*J124,2)</f>
        <v>2438.9899999999998</v>
      </c>
      <c r="L124" s="152">
        <v>21</v>
      </c>
      <c r="M124" s="152">
        <f>G124*(1+L124/100)</f>
        <v>0</v>
      </c>
      <c r="N124" s="150">
        <v>4.2000000000000002E-4</v>
      </c>
      <c r="O124" s="150">
        <f>ROUND(E124*N124,2)</f>
        <v>0.04</v>
      </c>
      <c r="P124" s="150">
        <v>0</v>
      </c>
      <c r="Q124" s="150">
        <f>ROUND(E124*P124,2)</f>
        <v>0</v>
      </c>
      <c r="R124" s="152"/>
      <c r="S124" s="152" t="s">
        <v>1617</v>
      </c>
      <c r="T124" s="153" t="s">
        <v>1617</v>
      </c>
      <c r="U124" s="135">
        <v>0</v>
      </c>
      <c r="V124" s="135">
        <f>ROUND(E124*U124,2)</f>
        <v>0</v>
      </c>
      <c r="W124" s="135"/>
      <c r="X124" s="135" t="s">
        <v>1458</v>
      </c>
      <c r="Y124" s="135" t="s">
        <v>1459</v>
      </c>
      <c r="Z124" s="125"/>
      <c r="AA124" s="125"/>
      <c r="AB124" s="125"/>
      <c r="AC124" s="125"/>
      <c r="AD124" s="125"/>
      <c r="AE124" s="125"/>
      <c r="AF124" s="125"/>
      <c r="AG124" s="125" t="s">
        <v>1460</v>
      </c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</row>
    <row r="125" spans="1:60" outlineLevel="2" x14ac:dyDescent="0.2">
      <c r="A125" s="132"/>
      <c r="B125" s="133"/>
      <c r="C125" s="170" t="s">
        <v>1121</v>
      </c>
      <c r="D125" s="168"/>
      <c r="E125" s="169">
        <v>91.52</v>
      </c>
      <c r="F125" s="135"/>
      <c r="G125" s="135"/>
      <c r="H125" s="135"/>
      <c r="I125" s="135"/>
      <c r="J125" s="135"/>
      <c r="K125" s="135"/>
      <c r="L125" s="135"/>
      <c r="M125" s="135"/>
      <c r="N125" s="134"/>
      <c r="O125" s="134"/>
      <c r="P125" s="134"/>
      <c r="Q125" s="134"/>
      <c r="R125" s="135"/>
      <c r="S125" s="135"/>
      <c r="T125" s="135"/>
      <c r="U125" s="135"/>
      <c r="V125" s="135"/>
      <c r="W125" s="135"/>
      <c r="X125" s="135"/>
      <c r="Y125" s="135"/>
      <c r="Z125" s="125"/>
      <c r="AA125" s="125"/>
      <c r="AB125" s="125"/>
      <c r="AC125" s="125"/>
      <c r="AD125" s="125"/>
      <c r="AE125" s="125"/>
      <c r="AF125" s="125"/>
      <c r="AG125" s="125" t="s">
        <v>1619</v>
      </c>
      <c r="AH125" s="125">
        <v>0</v>
      </c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</row>
    <row r="126" spans="1:60" outlineLevel="1" x14ac:dyDescent="0.2">
      <c r="A126" s="147">
        <v>32</v>
      </c>
      <c r="B126" s="148" t="s">
        <v>1934</v>
      </c>
      <c r="C126" s="163" t="s">
        <v>1935</v>
      </c>
      <c r="D126" s="149" t="s">
        <v>1716</v>
      </c>
      <c r="E126" s="150">
        <v>38.4</v>
      </c>
      <c r="F126" s="151"/>
      <c r="G126" s="152">
        <f>ROUND(E126*F126,2)</f>
        <v>0</v>
      </c>
      <c r="H126" s="151">
        <v>58.18</v>
      </c>
      <c r="I126" s="152">
        <f>ROUND(E126*H126,2)</f>
        <v>2234.11</v>
      </c>
      <c r="J126" s="151">
        <v>25.72</v>
      </c>
      <c r="K126" s="152">
        <f>ROUND(E126*J126,2)</f>
        <v>987.65</v>
      </c>
      <c r="L126" s="152">
        <v>21</v>
      </c>
      <c r="M126" s="152">
        <f>G126*(1+L126/100)</f>
        <v>0</v>
      </c>
      <c r="N126" s="150">
        <v>2.3000000000000001E-4</v>
      </c>
      <c r="O126" s="150">
        <f>ROUND(E126*N126,2)</f>
        <v>0.01</v>
      </c>
      <c r="P126" s="150">
        <v>0</v>
      </c>
      <c r="Q126" s="150">
        <f>ROUND(E126*P126,2)</f>
        <v>0</v>
      </c>
      <c r="R126" s="152"/>
      <c r="S126" s="152" t="s">
        <v>1617</v>
      </c>
      <c r="T126" s="153" t="s">
        <v>1617</v>
      </c>
      <c r="U126" s="135">
        <v>0</v>
      </c>
      <c r="V126" s="135">
        <f>ROUND(E126*U126,2)</f>
        <v>0</v>
      </c>
      <c r="W126" s="135"/>
      <c r="X126" s="135" t="s">
        <v>1458</v>
      </c>
      <c r="Y126" s="135" t="s">
        <v>1459</v>
      </c>
      <c r="Z126" s="125"/>
      <c r="AA126" s="125"/>
      <c r="AB126" s="125"/>
      <c r="AC126" s="125"/>
      <c r="AD126" s="125"/>
      <c r="AE126" s="125"/>
      <c r="AF126" s="125"/>
      <c r="AG126" s="125" t="s">
        <v>1460</v>
      </c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</row>
    <row r="127" spans="1:60" ht="33.75" outlineLevel="2" x14ac:dyDescent="0.2">
      <c r="A127" s="132"/>
      <c r="B127" s="133"/>
      <c r="C127" s="170" t="s">
        <v>1122</v>
      </c>
      <c r="D127" s="168"/>
      <c r="E127" s="169">
        <v>32.700000000000003</v>
      </c>
      <c r="F127" s="135"/>
      <c r="G127" s="135"/>
      <c r="H127" s="135"/>
      <c r="I127" s="135"/>
      <c r="J127" s="135"/>
      <c r="K127" s="135"/>
      <c r="L127" s="135"/>
      <c r="M127" s="135"/>
      <c r="N127" s="134"/>
      <c r="O127" s="134"/>
      <c r="P127" s="134"/>
      <c r="Q127" s="134"/>
      <c r="R127" s="135"/>
      <c r="S127" s="135"/>
      <c r="T127" s="135"/>
      <c r="U127" s="135"/>
      <c r="V127" s="135"/>
      <c r="W127" s="135"/>
      <c r="X127" s="135"/>
      <c r="Y127" s="135"/>
      <c r="Z127" s="125"/>
      <c r="AA127" s="125"/>
      <c r="AB127" s="125"/>
      <c r="AC127" s="125"/>
      <c r="AD127" s="125"/>
      <c r="AE127" s="125"/>
      <c r="AF127" s="125"/>
      <c r="AG127" s="125" t="s">
        <v>1619</v>
      </c>
      <c r="AH127" s="125">
        <v>0</v>
      </c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</row>
    <row r="128" spans="1:60" outlineLevel="3" x14ac:dyDescent="0.2">
      <c r="A128" s="132"/>
      <c r="B128" s="133"/>
      <c r="C128" s="170" t="s">
        <v>1123</v>
      </c>
      <c r="D128" s="168"/>
      <c r="E128" s="169">
        <v>5.7</v>
      </c>
      <c r="F128" s="135"/>
      <c r="G128" s="135"/>
      <c r="H128" s="135"/>
      <c r="I128" s="135"/>
      <c r="J128" s="135"/>
      <c r="K128" s="135"/>
      <c r="L128" s="135"/>
      <c r="M128" s="135"/>
      <c r="N128" s="134"/>
      <c r="O128" s="134"/>
      <c r="P128" s="134"/>
      <c r="Q128" s="134"/>
      <c r="R128" s="135"/>
      <c r="S128" s="135"/>
      <c r="T128" s="135"/>
      <c r="U128" s="135"/>
      <c r="V128" s="135"/>
      <c r="W128" s="135"/>
      <c r="X128" s="135"/>
      <c r="Y128" s="135"/>
      <c r="Z128" s="125"/>
      <c r="AA128" s="125"/>
      <c r="AB128" s="125"/>
      <c r="AC128" s="125"/>
      <c r="AD128" s="125"/>
      <c r="AE128" s="125"/>
      <c r="AF128" s="125"/>
      <c r="AG128" s="125" t="s">
        <v>1619</v>
      </c>
      <c r="AH128" s="125">
        <v>0</v>
      </c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</row>
    <row r="129" spans="1:60" outlineLevel="1" x14ac:dyDescent="0.2">
      <c r="A129" s="147">
        <v>33</v>
      </c>
      <c r="B129" s="148" t="s">
        <v>1940</v>
      </c>
      <c r="C129" s="163" t="s">
        <v>1941</v>
      </c>
      <c r="D129" s="149" t="s">
        <v>1641</v>
      </c>
      <c r="E129" s="150">
        <v>15.946999999999999</v>
      </c>
      <c r="F129" s="151"/>
      <c r="G129" s="152">
        <f>ROUND(E129*F129,2)</f>
        <v>0</v>
      </c>
      <c r="H129" s="151">
        <v>17.3</v>
      </c>
      <c r="I129" s="152">
        <f>ROUND(E129*H129,2)</f>
        <v>275.88</v>
      </c>
      <c r="J129" s="151">
        <v>36.4</v>
      </c>
      <c r="K129" s="152">
        <f>ROUND(E129*J129,2)</f>
        <v>580.47</v>
      </c>
      <c r="L129" s="152">
        <v>21</v>
      </c>
      <c r="M129" s="152">
        <f>G129*(1+L129/100)</f>
        <v>0</v>
      </c>
      <c r="N129" s="150">
        <v>4.0000000000000003E-5</v>
      </c>
      <c r="O129" s="150">
        <f>ROUND(E129*N129,2)</f>
        <v>0</v>
      </c>
      <c r="P129" s="150">
        <v>0</v>
      </c>
      <c r="Q129" s="150">
        <f>ROUND(E129*P129,2)</f>
        <v>0</v>
      </c>
      <c r="R129" s="152"/>
      <c r="S129" s="152" t="s">
        <v>1617</v>
      </c>
      <c r="T129" s="153" t="s">
        <v>1617</v>
      </c>
      <c r="U129" s="135">
        <v>0</v>
      </c>
      <c r="V129" s="135">
        <f>ROUND(E129*U129,2)</f>
        <v>0</v>
      </c>
      <c r="W129" s="135"/>
      <c r="X129" s="135" t="s">
        <v>1458</v>
      </c>
      <c r="Y129" s="135" t="s">
        <v>1459</v>
      </c>
      <c r="Z129" s="125"/>
      <c r="AA129" s="125"/>
      <c r="AB129" s="125"/>
      <c r="AC129" s="125"/>
      <c r="AD129" s="125"/>
      <c r="AE129" s="125"/>
      <c r="AF129" s="125"/>
      <c r="AG129" s="125" t="s">
        <v>1460</v>
      </c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</row>
    <row r="130" spans="1:60" ht="33.75" outlineLevel="2" x14ac:dyDescent="0.2">
      <c r="A130" s="132"/>
      <c r="B130" s="133"/>
      <c r="C130" s="170" t="s">
        <v>1124</v>
      </c>
      <c r="D130" s="168"/>
      <c r="E130" s="169">
        <v>15.95</v>
      </c>
      <c r="F130" s="135"/>
      <c r="G130" s="135"/>
      <c r="H130" s="135"/>
      <c r="I130" s="135"/>
      <c r="J130" s="135"/>
      <c r="K130" s="135"/>
      <c r="L130" s="135"/>
      <c r="M130" s="135"/>
      <c r="N130" s="134"/>
      <c r="O130" s="134"/>
      <c r="P130" s="134"/>
      <c r="Q130" s="134"/>
      <c r="R130" s="135"/>
      <c r="S130" s="135"/>
      <c r="T130" s="135"/>
      <c r="U130" s="135"/>
      <c r="V130" s="135"/>
      <c r="W130" s="135"/>
      <c r="X130" s="135"/>
      <c r="Y130" s="135"/>
      <c r="Z130" s="125"/>
      <c r="AA130" s="125"/>
      <c r="AB130" s="125"/>
      <c r="AC130" s="125"/>
      <c r="AD130" s="125"/>
      <c r="AE130" s="125"/>
      <c r="AF130" s="125"/>
      <c r="AG130" s="125" t="s">
        <v>1619</v>
      </c>
      <c r="AH130" s="125">
        <v>0</v>
      </c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</row>
    <row r="131" spans="1:60" outlineLevel="1" x14ac:dyDescent="0.2">
      <c r="A131" s="147">
        <v>34</v>
      </c>
      <c r="B131" s="148" t="s">
        <v>1125</v>
      </c>
      <c r="C131" s="163" t="s">
        <v>1126</v>
      </c>
      <c r="D131" s="149" t="s">
        <v>1641</v>
      </c>
      <c r="E131" s="150">
        <v>121.7047</v>
      </c>
      <c r="F131" s="151"/>
      <c r="G131" s="152">
        <f>ROUND(E131*F131,2)</f>
        <v>0</v>
      </c>
      <c r="H131" s="151">
        <v>64.150000000000006</v>
      </c>
      <c r="I131" s="152">
        <f>ROUND(E131*H131,2)</f>
        <v>7807.36</v>
      </c>
      <c r="J131" s="151">
        <v>329.35</v>
      </c>
      <c r="K131" s="152">
        <f>ROUND(E131*J131,2)</f>
        <v>40083.440000000002</v>
      </c>
      <c r="L131" s="152">
        <v>21</v>
      </c>
      <c r="M131" s="152">
        <f>G131*(1+L131/100)</f>
        <v>0</v>
      </c>
      <c r="N131" s="150">
        <v>4.2549999999999998E-2</v>
      </c>
      <c r="O131" s="150">
        <f>ROUND(E131*N131,2)</f>
        <v>5.18</v>
      </c>
      <c r="P131" s="150">
        <v>0</v>
      </c>
      <c r="Q131" s="150">
        <f>ROUND(E131*P131,2)</f>
        <v>0</v>
      </c>
      <c r="R131" s="152"/>
      <c r="S131" s="152" t="s">
        <v>1617</v>
      </c>
      <c r="T131" s="153" t="s">
        <v>1617</v>
      </c>
      <c r="U131" s="135">
        <v>0</v>
      </c>
      <c r="V131" s="135">
        <f>ROUND(E131*U131,2)</f>
        <v>0</v>
      </c>
      <c r="W131" s="135"/>
      <c r="X131" s="135" t="s">
        <v>1458</v>
      </c>
      <c r="Y131" s="135" t="s">
        <v>1459</v>
      </c>
      <c r="Z131" s="125"/>
      <c r="AA131" s="125"/>
      <c r="AB131" s="125"/>
      <c r="AC131" s="125"/>
      <c r="AD131" s="125"/>
      <c r="AE131" s="125"/>
      <c r="AF131" s="125"/>
      <c r="AG131" s="125" t="s">
        <v>1460</v>
      </c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</row>
    <row r="132" spans="1:60" outlineLevel="2" x14ac:dyDescent="0.2">
      <c r="A132" s="132"/>
      <c r="B132" s="133"/>
      <c r="C132" s="170" t="s">
        <v>1127</v>
      </c>
      <c r="D132" s="168"/>
      <c r="E132" s="169"/>
      <c r="F132" s="135"/>
      <c r="G132" s="135"/>
      <c r="H132" s="135"/>
      <c r="I132" s="135"/>
      <c r="J132" s="135"/>
      <c r="K132" s="135"/>
      <c r="L132" s="135"/>
      <c r="M132" s="135"/>
      <c r="N132" s="134"/>
      <c r="O132" s="134"/>
      <c r="P132" s="134"/>
      <c r="Q132" s="134"/>
      <c r="R132" s="135"/>
      <c r="S132" s="135"/>
      <c r="T132" s="135"/>
      <c r="U132" s="135"/>
      <c r="V132" s="135"/>
      <c r="W132" s="135"/>
      <c r="X132" s="135"/>
      <c r="Y132" s="135"/>
      <c r="Z132" s="125"/>
      <c r="AA132" s="125"/>
      <c r="AB132" s="125"/>
      <c r="AC132" s="125"/>
      <c r="AD132" s="125"/>
      <c r="AE132" s="125"/>
      <c r="AF132" s="125"/>
      <c r="AG132" s="125" t="s">
        <v>1619</v>
      </c>
      <c r="AH132" s="125">
        <v>0</v>
      </c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</row>
    <row r="133" spans="1:60" ht="22.5" outlineLevel="3" x14ac:dyDescent="0.2">
      <c r="A133" s="132"/>
      <c r="B133" s="133"/>
      <c r="C133" s="170" t="s">
        <v>1128</v>
      </c>
      <c r="D133" s="168"/>
      <c r="E133" s="169">
        <v>24.23</v>
      </c>
      <c r="F133" s="135"/>
      <c r="G133" s="135"/>
      <c r="H133" s="135"/>
      <c r="I133" s="135"/>
      <c r="J133" s="135"/>
      <c r="K133" s="135"/>
      <c r="L133" s="135"/>
      <c r="M133" s="135"/>
      <c r="N133" s="134"/>
      <c r="O133" s="134"/>
      <c r="P133" s="134"/>
      <c r="Q133" s="134"/>
      <c r="R133" s="135"/>
      <c r="S133" s="135"/>
      <c r="T133" s="135"/>
      <c r="U133" s="135"/>
      <c r="V133" s="135"/>
      <c r="W133" s="135"/>
      <c r="X133" s="135"/>
      <c r="Y133" s="135"/>
      <c r="Z133" s="125"/>
      <c r="AA133" s="125"/>
      <c r="AB133" s="125"/>
      <c r="AC133" s="125"/>
      <c r="AD133" s="125"/>
      <c r="AE133" s="125"/>
      <c r="AF133" s="125"/>
      <c r="AG133" s="125" t="s">
        <v>1619</v>
      </c>
      <c r="AH133" s="125">
        <v>0</v>
      </c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</row>
    <row r="134" spans="1:60" ht="33.75" outlineLevel="3" x14ac:dyDescent="0.2">
      <c r="A134" s="132"/>
      <c r="B134" s="133"/>
      <c r="C134" s="170" t="s">
        <v>1129</v>
      </c>
      <c r="D134" s="168"/>
      <c r="E134" s="169">
        <v>42.7</v>
      </c>
      <c r="F134" s="135"/>
      <c r="G134" s="135"/>
      <c r="H134" s="135"/>
      <c r="I134" s="135"/>
      <c r="J134" s="135"/>
      <c r="K134" s="135"/>
      <c r="L134" s="135"/>
      <c r="M134" s="135"/>
      <c r="N134" s="134"/>
      <c r="O134" s="134"/>
      <c r="P134" s="134"/>
      <c r="Q134" s="134"/>
      <c r="R134" s="135"/>
      <c r="S134" s="135"/>
      <c r="T134" s="135"/>
      <c r="U134" s="135"/>
      <c r="V134" s="135"/>
      <c r="W134" s="135"/>
      <c r="X134" s="135"/>
      <c r="Y134" s="135"/>
      <c r="Z134" s="125"/>
      <c r="AA134" s="125"/>
      <c r="AB134" s="125"/>
      <c r="AC134" s="125"/>
      <c r="AD134" s="125"/>
      <c r="AE134" s="125"/>
      <c r="AF134" s="125"/>
      <c r="AG134" s="125" t="s">
        <v>1619</v>
      </c>
      <c r="AH134" s="125">
        <v>0</v>
      </c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</row>
    <row r="135" spans="1:60" outlineLevel="3" x14ac:dyDescent="0.2">
      <c r="A135" s="132"/>
      <c r="B135" s="133"/>
      <c r="C135" s="170" t="s">
        <v>1110</v>
      </c>
      <c r="D135" s="168"/>
      <c r="E135" s="169">
        <v>-1.43</v>
      </c>
      <c r="F135" s="135"/>
      <c r="G135" s="135"/>
      <c r="H135" s="135"/>
      <c r="I135" s="135"/>
      <c r="J135" s="135"/>
      <c r="K135" s="135"/>
      <c r="L135" s="135"/>
      <c r="M135" s="135"/>
      <c r="N135" s="134"/>
      <c r="O135" s="134"/>
      <c r="P135" s="134"/>
      <c r="Q135" s="134"/>
      <c r="R135" s="135"/>
      <c r="S135" s="135"/>
      <c r="T135" s="135"/>
      <c r="U135" s="135"/>
      <c r="V135" s="135"/>
      <c r="W135" s="135"/>
      <c r="X135" s="135"/>
      <c r="Y135" s="135"/>
      <c r="Z135" s="125"/>
      <c r="AA135" s="125"/>
      <c r="AB135" s="125"/>
      <c r="AC135" s="125"/>
      <c r="AD135" s="125"/>
      <c r="AE135" s="125"/>
      <c r="AF135" s="125"/>
      <c r="AG135" s="125" t="s">
        <v>1619</v>
      </c>
      <c r="AH135" s="125">
        <v>0</v>
      </c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</row>
    <row r="136" spans="1:60" ht="22.5" outlineLevel="3" x14ac:dyDescent="0.2">
      <c r="A136" s="132"/>
      <c r="B136" s="133"/>
      <c r="C136" s="170" t="s">
        <v>1130</v>
      </c>
      <c r="D136" s="168"/>
      <c r="E136" s="169">
        <v>20.14</v>
      </c>
      <c r="F136" s="135"/>
      <c r="G136" s="135"/>
      <c r="H136" s="135"/>
      <c r="I136" s="135"/>
      <c r="J136" s="135"/>
      <c r="K136" s="135"/>
      <c r="L136" s="135"/>
      <c r="M136" s="135"/>
      <c r="N136" s="134"/>
      <c r="O136" s="134"/>
      <c r="P136" s="134"/>
      <c r="Q136" s="134"/>
      <c r="R136" s="135"/>
      <c r="S136" s="135"/>
      <c r="T136" s="135"/>
      <c r="U136" s="135"/>
      <c r="V136" s="135"/>
      <c r="W136" s="135"/>
      <c r="X136" s="135"/>
      <c r="Y136" s="135"/>
      <c r="Z136" s="125"/>
      <c r="AA136" s="125"/>
      <c r="AB136" s="125"/>
      <c r="AC136" s="125"/>
      <c r="AD136" s="125"/>
      <c r="AE136" s="125"/>
      <c r="AF136" s="125"/>
      <c r="AG136" s="125" t="s">
        <v>1619</v>
      </c>
      <c r="AH136" s="125">
        <v>0</v>
      </c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</row>
    <row r="137" spans="1:60" ht="22.5" outlineLevel="3" x14ac:dyDescent="0.2">
      <c r="A137" s="132"/>
      <c r="B137" s="133"/>
      <c r="C137" s="170" t="s">
        <v>1131</v>
      </c>
      <c r="D137" s="168"/>
      <c r="E137" s="169">
        <v>34.46</v>
      </c>
      <c r="F137" s="135"/>
      <c r="G137" s="135"/>
      <c r="H137" s="135"/>
      <c r="I137" s="135"/>
      <c r="J137" s="135"/>
      <c r="K137" s="135"/>
      <c r="L137" s="135"/>
      <c r="M137" s="135"/>
      <c r="N137" s="134"/>
      <c r="O137" s="134"/>
      <c r="P137" s="134"/>
      <c r="Q137" s="134"/>
      <c r="R137" s="135"/>
      <c r="S137" s="135"/>
      <c r="T137" s="135"/>
      <c r="U137" s="135"/>
      <c r="V137" s="135"/>
      <c r="W137" s="135"/>
      <c r="X137" s="135"/>
      <c r="Y137" s="135"/>
      <c r="Z137" s="125"/>
      <c r="AA137" s="125"/>
      <c r="AB137" s="125"/>
      <c r="AC137" s="125"/>
      <c r="AD137" s="125"/>
      <c r="AE137" s="125"/>
      <c r="AF137" s="125"/>
      <c r="AG137" s="125" t="s">
        <v>1619</v>
      </c>
      <c r="AH137" s="125">
        <v>0</v>
      </c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</row>
    <row r="138" spans="1:60" outlineLevel="3" x14ac:dyDescent="0.2">
      <c r="A138" s="132"/>
      <c r="B138" s="133"/>
      <c r="C138" s="170" t="s">
        <v>1113</v>
      </c>
      <c r="D138" s="168"/>
      <c r="E138" s="169">
        <v>1.61</v>
      </c>
      <c r="F138" s="135"/>
      <c r="G138" s="135"/>
      <c r="H138" s="135"/>
      <c r="I138" s="135"/>
      <c r="J138" s="135"/>
      <c r="K138" s="135"/>
      <c r="L138" s="135"/>
      <c r="M138" s="135"/>
      <c r="N138" s="134"/>
      <c r="O138" s="134"/>
      <c r="P138" s="134"/>
      <c r="Q138" s="134"/>
      <c r="R138" s="135"/>
      <c r="S138" s="135"/>
      <c r="T138" s="135"/>
      <c r="U138" s="135"/>
      <c r="V138" s="135"/>
      <c r="W138" s="135"/>
      <c r="X138" s="135"/>
      <c r="Y138" s="135"/>
      <c r="Z138" s="125"/>
      <c r="AA138" s="125"/>
      <c r="AB138" s="125"/>
      <c r="AC138" s="125"/>
      <c r="AD138" s="125"/>
      <c r="AE138" s="125"/>
      <c r="AF138" s="125"/>
      <c r="AG138" s="125" t="s">
        <v>1619</v>
      </c>
      <c r="AH138" s="125">
        <v>0</v>
      </c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</row>
    <row r="139" spans="1:60" outlineLevel="1" x14ac:dyDescent="0.2">
      <c r="A139" s="147">
        <v>35</v>
      </c>
      <c r="B139" s="148" t="s">
        <v>1967</v>
      </c>
      <c r="C139" s="163" t="s">
        <v>1968</v>
      </c>
      <c r="D139" s="149" t="s">
        <v>1716</v>
      </c>
      <c r="E139" s="150">
        <v>54.5</v>
      </c>
      <c r="F139" s="151"/>
      <c r="G139" s="152">
        <f>ROUND(E139*F139,2)</f>
        <v>0</v>
      </c>
      <c r="H139" s="151">
        <v>68.5</v>
      </c>
      <c r="I139" s="152">
        <f>ROUND(E139*H139,2)</f>
        <v>3733.25</v>
      </c>
      <c r="J139" s="151">
        <v>0</v>
      </c>
      <c r="K139" s="152">
        <f>ROUND(E139*J139,2)</f>
        <v>0</v>
      </c>
      <c r="L139" s="152">
        <v>21</v>
      </c>
      <c r="M139" s="152">
        <f>G139*(1+L139/100)</f>
        <v>0</v>
      </c>
      <c r="N139" s="150">
        <v>4.4999999999999999E-4</v>
      </c>
      <c r="O139" s="150">
        <f>ROUND(E139*N139,2)</f>
        <v>0.02</v>
      </c>
      <c r="P139" s="150">
        <v>0</v>
      </c>
      <c r="Q139" s="150">
        <f>ROUND(E139*P139,2)</f>
        <v>0</v>
      </c>
      <c r="R139" s="152"/>
      <c r="S139" s="152" t="s">
        <v>1617</v>
      </c>
      <c r="T139" s="153" t="s">
        <v>1617</v>
      </c>
      <c r="U139" s="135">
        <v>0</v>
      </c>
      <c r="V139" s="135">
        <f>ROUND(E139*U139,2)</f>
        <v>0</v>
      </c>
      <c r="W139" s="135"/>
      <c r="X139" s="135" t="s">
        <v>1458</v>
      </c>
      <c r="Y139" s="135" t="s">
        <v>1459</v>
      </c>
      <c r="Z139" s="125"/>
      <c r="AA139" s="125"/>
      <c r="AB139" s="125"/>
      <c r="AC139" s="125"/>
      <c r="AD139" s="125"/>
      <c r="AE139" s="125"/>
      <c r="AF139" s="125"/>
      <c r="AG139" s="125" t="s">
        <v>1460</v>
      </c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</row>
    <row r="140" spans="1:60" ht="33.75" outlineLevel="2" x14ac:dyDescent="0.2">
      <c r="A140" s="132"/>
      <c r="B140" s="133"/>
      <c r="C140" s="170" t="s">
        <v>1132</v>
      </c>
      <c r="D140" s="168"/>
      <c r="E140" s="169">
        <v>32.700000000000003</v>
      </c>
      <c r="F140" s="135"/>
      <c r="G140" s="135"/>
      <c r="H140" s="135"/>
      <c r="I140" s="135"/>
      <c r="J140" s="135"/>
      <c r="K140" s="135"/>
      <c r="L140" s="135"/>
      <c r="M140" s="135"/>
      <c r="N140" s="134"/>
      <c r="O140" s="134"/>
      <c r="P140" s="134"/>
      <c r="Q140" s="134"/>
      <c r="R140" s="135"/>
      <c r="S140" s="135"/>
      <c r="T140" s="135"/>
      <c r="U140" s="135"/>
      <c r="V140" s="135"/>
      <c r="W140" s="135"/>
      <c r="X140" s="135"/>
      <c r="Y140" s="135"/>
      <c r="Z140" s="125"/>
      <c r="AA140" s="125"/>
      <c r="AB140" s="125"/>
      <c r="AC140" s="125"/>
      <c r="AD140" s="125"/>
      <c r="AE140" s="125"/>
      <c r="AF140" s="125"/>
      <c r="AG140" s="125" t="s">
        <v>1619</v>
      </c>
      <c r="AH140" s="125">
        <v>0</v>
      </c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</row>
    <row r="141" spans="1:60" outlineLevel="3" x14ac:dyDescent="0.2">
      <c r="A141" s="132"/>
      <c r="B141" s="133"/>
      <c r="C141" s="170" t="s">
        <v>1123</v>
      </c>
      <c r="D141" s="168"/>
      <c r="E141" s="169">
        <v>5.7</v>
      </c>
      <c r="F141" s="135"/>
      <c r="G141" s="135"/>
      <c r="H141" s="135"/>
      <c r="I141" s="135"/>
      <c r="J141" s="135"/>
      <c r="K141" s="135"/>
      <c r="L141" s="135"/>
      <c r="M141" s="135"/>
      <c r="N141" s="134"/>
      <c r="O141" s="134"/>
      <c r="P141" s="134"/>
      <c r="Q141" s="134"/>
      <c r="R141" s="135"/>
      <c r="S141" s="135"/>
      <c r="T141" s="135"/>
      <c r="U141" s="135"/>
      <c r="V141" s="135"/>
      <c r="W141" s="135"/>
      <c r="X141" s="135"/>
      <c r="Y141" s="135"/>
      <c r="Z141" s="125"/>
      <c r="AA141" s="125"/>
      <c r="AB141" s="125"/>
      <c r="AC141" s="125"/>
      <c r="AD141" s="125"/>
      <c r="AE141" s="125"/>
      <c r="AF141" s="125"/>
      <c r="AG141" s="125" t="s">
        <v>1619</v>
      </c>
      <c r="AH141" s="125">
        <v>0</v>
      </c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</row>
    <row r="142" spans="1:60" outlineLevel="3" x14ac:dyDescent="0.2">
      <c r="A142" s="132"/>
      <c r="B142" s="133"/>
      <c r="C142" s="170" t="s">
        <v>1133</v>
      </c>
      <c r="D142" s="168"/>
      <c r="E142" s="169">
        <v>16.100000000000001</v>
      </c>
      <c r="F142" s="135"/>
      <c r="G142" s="135"/>
      <c r="H142" s="135"/>
      <c r="I142" s="135"/>
      <c r="J142" s="135"/>
      <c r="K142" s="135"/>
      <c r="L142" s="135"/>
      <c r="M142" s="135"/>
      <c r="N142" s="134"/>
      <c r="O142" s="134"/>
      <c r="P142" s="134"/>
      <c r="Q142" s="134"/>
      <c r="R142" s="135"/>
      <c r="S142" s="135"/>
      <c r="T142" s="135"/>
      <c r="U142" s="135"/>
      <c r="V142" s="135"/>
      <c r="W142" s="135"/>
      <c r="X142" s="135"/>
      <c r="Y142" s="135"/>
      <c r="Z142" s="125"/>
      <c r="AA142" s="125"/>
      <c r="AB142" s="125"/>
      <c r="AC142" s="125"/>
      <c r="AD142" s="125"/>
      <c r="AE142" s="125"/>
      <c r="AF142" s="125"/>
      <c r="AG142" s="125" t="s">
        <v>1619</v>
      </c>
      <c r="AH142" s="125">
        <v>0</v>
      </c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</row>
    <row r="143" spans="1:60" ht="22.5" outlineLevel="1" x14ac:dyDescent="0.2">
      <c r="A143" s="147">
        <v>36</v>
      </c>
      <c r="B143" s="148" t="s">
        <v>1975</v>
      </c>
      <c r="C143" s="163" t="s">
        <v>1976</v>
      </c>
      <c r="D143" s="149" t="s">
        <v>1641</v>
      </c>
      <c r="E143" s="150">
        <v>121.7047</v>
      </c>
      <c r="F143" s="151"/>
      <c r="G143" s="152">
        <f>ROUND(E143*F143,2)</f>
        <v>0</v>
      </c>
      <c r="H143" s="151">
        <v>107.03</v>
      </c>
      <c r="I143" s="152">
        <f>ROUND(E143*H143,2)</f>
        <v>13026.05</v>
      </c>
      <c r="J143" s="151">
        <v>196.47</v>
      </c>
      <c r="K143" s="152">
        <f>ROUND(E143*J143,2)</f>
        <v>23911.32</v>
      </c>
      <c r="L143" s="152">
        <v>21</v>
      </c>
      <c r="M143" s="152">
        <f>G143*(1+L143/100)</f>
        <v>0</v>
      </c>
      <c r="N143" s="150">
        <v>3.6099999999999999E-3</v>
      </c>
      <c r="O143" s="150">
        <f>ROUND(E143*N143,2)</f>
        <v>0.44</v>
      </c>
      <c r="P143" s="150">
        <v>0</v>
      </c>
      <c r="Q143" s="150">
        <f>ROUND(E143*P143,2)</f>
        <v>0</v>
      </c>
      <c r="R143" s="152"/>
      <c r="S143" s="152" t="s">
        <v>1617</v>
      </c>
      <c r="T143" s="153" t="s">
        <v>1617</v>
      </c>
      <c r="U143" s="135">
        <v>0</v>
      </c>
      <c r="V143" s="135">
        <f>ROUND(E143*U143,2)</f>
        <v>0</v>
      </c>
      <c r="W143" s="135"/>
      <c r="X143" s="135" t="s">
        <v>1458</v>
      </c>
      <c r="Y143" s="135" t="s">
        <v>1459</v>
      </c>
      <c r="Z143" s="125"/>
      <c r="AA143" s="125"/>
      <c r="AB143" s="125"/>
      <c r="AC143" s="125"/>
      <c r="AD143" s="125"/>
      <c r="AE143" s="125"/>
      <c r="AF143" s="125"/>
      <c r="AG143" s="125" t="s">
        <v>1460</v>
      </c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</row>
    <row r="144" spans="1:60" outlineLevel="2" x14ac:dyDescent="0.2">
      <c r="A144" s="132"/>
      <c r="B144" s="133"/>
      <c r="C144" s="170" t="s">
        <v>1127</v>
      </c>
      <c r="D144" s="168"/>
      <c r="E144" s="169"/>
      <c r="F144" s="135"/>
      <c r="G144" s="135"/>
      <c r="H144" s="135"/>
      <c r="I144" s="135"/>
      <c r="J144" s="135"/>
      <c r="K144" s="135"/>
      <c r="L144" s="135"/>
      <c r="M144" s="135"/>
      <c r="N144" s="134"/>
      <c r="O144" s="134"/>
      <c r="P144" s="134"/>
      <c r="Q144" s="134"/>
      <c r="R144" s="135"/>
      <c r="S144" s="135"/>
      <c r="T144" s="135"/>
      <c r="U144" s="135"/>
      <c r="V144" s="135"/>
      <c r="W144" s="135"/>
      <c r="X144" s="135"/>
      <c r="Y144" s="135"/>
      <c r="Z144" s="125"/>
      <c r="AA144" s="125"/>
      <c r="AB144" s="125"/>
      <c r="AC144" s="125"/>
      <c r="AD144" s="125"/>
      <c r="AE144" s="125"/>
      <c r="AF144" s="125"/>
      <c r="AG144" s="125" t="s">
        <v>1619</v>
      </c>
      <c r="AH144" s="125">
        <v>0</v>
      </c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</row>
    <row r="145" spans="1:60" ht="22.5" outlineLevel="3" x14ac:dyDescent="0.2">
      <c r="A145" s="132"/>
      <c r="B145" s="133"/>
      <c r="C145" s="170" t="s">
        <v>1128</v>
      </c>
      <c r="D145" s="168"/>
      <c r="E145" s="169">
        <v>24.23</v>
      </c>
      <c r="F145" s="135"/>
      <c r="G145" s="135"/>
      <c r="H145" s="135"/>
      <c r="I145" s="135"/>
      <c r="J145" s="135"/>
      <c r="K145" s="135"/>
      <c r="L145" s="135"/>
      <c r="M145" s="135"/>
      <c r="N145" s="134"/>
      <c r="O145" s="134"/>
      <c r="P145" s="134"/>
      <c r="Q145" s="134"/>
      <c r="R145" s="135"/>
      <c r="S145" s="135"/>
      <c r="T145" s="135"/>
      <c r="U145" s="135"/>
      <c r="V145" s="135"/>
      <c r="W145" s="135"/>
      <c r="X145" s="135"/>
      <c r="Y145" s="135"/>
      <c r="Z145" s="125"/>
      <c r="AA145" s="125"/>
      <c r="AB145" s="125"/>
      <c r="AC145" s="125"/>
      <c r="AD145" s="125"/>
      <c r="AE145" s="125"/>
      <c r="AF145" s="125"/>
      <c r="AG145" s="125" t="s">
        <v>1619</v>
      </c>
      <c r="AH145" s="125">
        <v>0</v>
      </c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</row>
    <row r="146" spans="1:60" ht="33.75" outlineLevel="3" x14ac:dyDescent="0.2">
      <c r="A146" s="132"/>
      <c r="B146" s="133"/>
      <c r="C146" s="170" t="s">
        <v>1129</v>
      </c>
      <c r="D146" s="168"/>
      <c r="E146" s="169">
        <v>42.7</v>
      </c>
      <c r="F146" s="135"/>
      <c r="G146" s="135"/>
      <c r="H146" s="135"/>
      <c r="I146" s="135"/>
      <c r="J146" s="135"/>
      <c r="K146" s="135"/>
      <c r="L146" s="135"/>
      <c r="M146" s="135"/>
      <c r="N146" s="134"/>
      <c r="O146" s="134"/>
      <c r="P146" s="134"/>
      <c r="Q146" s="134"/>
      <c r="R146" s="135"/>
      <c r="S146" s="135"/>
      <c r="T146" s="135"/>
      <c r="U146" s="135"/>
      <c r="V146" s="135"/>
      <c r="W146" s="135"/>
      <c r="X146" s="135"/>
      <c r="Y146" s="135"/>
      <c r="Z146" s="125"/>
      <c r="AA146" s="125"/>
      <c r="AB146" s="125"/>
      <c r="AC146" s="125"/>
      <c r="AD146" s="125"/>
      <c r="AE146" s="125"/>
      <c r="AF146" s="125"/>
      <c r="AG146" s="125" t="s">
        <v>1619</v>
      </c>
      <c r="AH146" s="125">
        <v>0</v>
      </c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</row>
    <row r="147" spans="1:60" outlineLevel="3" x14ac:dyDescent="0.2">
      <c r="A147" s="132"/>
      <c r="B147" s="133"/>
      <c r="C147" s="170" t="s">
        <v>1110</v>
      </c>
      <c r="D147" s="168"/>
      <c r="E147" s="169">
        <v>-1.43</v>
      </c>
      <c r="F147" s="135"/>
      <c r="G147" s="135"/>
      <c r="H147" s="135"/>
      <c r="I147" s="135"/>
      <c r="J147" s="135"/>
      <c r="K147" s="135"/>
      <c r="L147" s="135"/>
      <c r="M147" s="135"/>
      <c r="N147" s="134"/>
      <c r="O147" s="134"/>
      <c r="P147" s="134"/>
      <c r="Q147" s="134"/>
      <c r="R147" s="135"/>
      <c r="S147" s="135"/>
      <c r="T147" s="135"/>
      <c r="U147" s="135"/>
      <c r="V147" s="135"/>
      <c r="W147" s="135"/>
      <c r="X147" s="135"/>
      <c r="Y147" s="135"/>
      <c r="Z147" s="125"/>
      <c r="AA147" s="125"/>
      <c r="AB147" s="125"/>
      <c r="AC147" s="125"/>
      <c r="AD147" s="125"/>
      <c r="AE147" s="125"/>
      <c r="AF147" s="125"/>
      <c r="AG147" s="125" t="s">
        <v>1619</v>
      </c>
      <c r="AH147" s="125">
        <v>0</v>
      </c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</row>
    <row r="148" spans="1:60" ht="22.5" outlineLevel="3" x14ac:dyDescent="0.2">
      <c r="A148" s="132"/>
      <c r="B148" s="133"/>
      <c r="C148" s="170" t="s">
        <v>1130</v>
      </c>
      <c r="D148" s="168"/>
      <c r="E148" s="169">
        <v>20.14</v>
      </c>
      <c r="F148" s="135"/>
      <c r="G148" s="135"/>
      <c r="H148" s="135"/>
      <c r="I148" s="135"/>
      <c r="J148" s="135"/>
      <c r="K148" s="135"/>
      <c r="L148" s="135"/>
      <c r="M148" s="135"/>
      <c r="N148" s="134"/>
      <c r="O148" s="134"/>
      <c r="P148" s="134"/>
      <c r="Q148" s="134"/>
      <c r="R148" s="135"/>
      <c r="S148" s="135"/>
      <c r="T148" s="135"/>
      <c r="U148" s="135"/>
      <c r="V148" s="135"/>
      <c r="W148" s="135"/>
      <c r="X148" s="135"/>
      <c r="Y148" s="135"/>
      <c r="Z148" s="125"/>
      <c r="AA148" s="125"/>
      <c r="AB148" s="125"/>
      <c r="AC148" s="125"/>
      <c r="AD148" s="125"/>
      <c r="AE148" s="125"/>
      <c r="AF148" s="125"/>
      <c r="AG148" s="125" t="s">
        <v>1619</v>
      </c>
      <c r="AH148" s="125">
        <v>0</v>
      </c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</row>
    <row r="149" spans="1:60" ht="22.5" outlineLevel="3" x14ac:dyDescent="0.2">
      <c r="A149" s="132"/>
      <c r="B149" s="133"/>
      <c r="C149" s="170" t="s">
        <v>1131</v>
      </c>
      <c r="D149" s="168"/>
      <c r="E149" s="169">
        <v>34.46</v>
      </c>
      <c r="F149" s="135"/>
      <c r="G149" s="135"/>
      <c r="H149" s="135"/>
      <c r="I149" s="135"/>
      <c r="J149" s="135"/>
      <c r="K149" s="135"/>
      <c r="L149" s="135"/>
      <c r="M149" s="135"/>
      <c r="N149" s="134"/>
      <c r="O149" s="134"/>
      <c r="P149" s="134"/>
      <c r="Q149" s="134"/>
      <c r="R149" s="135"/>
      <c r="S149" s="135"/>
      <c r="T149" s="135"/>
      <c r="U149" s="135"/>
      <c r="V149" s="135"/>
      <c r="W149" s="135"/>
      <c r="X149" s="135"/>
      <c r="Y149" s="135"/>
      <c r="Z149" s="125"/>
      <c r="AA149" s="125"/>
      <c r="AB149" s="125"/>
      <c r="AC149" s="125"/>
      <c r="AD149" s="125"/>
      <c r="AE149" s="125"/>
      <c r="AF149" s="125"/>
      <c r="AG149" s="125" t="s">
        <v>1619</v>
      </c>
      <c r="AH149" s="125">
        <v>0</v>
      </c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</row>
    <row r="150" spans="1:60" outlineLevel="3" x14ac:dyDescent="0.2">
      <c r="A150" s="132"/>
      <c r="B150" s="133"/>
      <c r="C150" s="170" t="s">
        <v>1113</v>
      </c>
      <c r="D150" s="168"/>
      <c r="E150" s="169">
        <v>1.61</v>
      </c>
      <c r="F150" s="135"/>
      <c r="G150" s="135"/>
      <c r="H150" s="135"/>
      <c r="I150" s="135"/>
      <c r="J150" s="135"/>
      <c r="K150" s="135"/>
      <c r="L150" s="135"/>
      <c r="M150" s="135"/>
      <c r="N150" s="134"/>
      <c r="O150" s="134"/>
      <c r="P150" s="134"/>
      <c r="Q150" s="134"/>
      <c r="R150" s="135"/>
      <c r="S150" s="135"/>
      <c r="T150" s="135"/>
      <c r="U150" s="135"/>
      <c r="V150" s="135"/>
      <c r="W150" s="135"/>
      <c r="X150" s="135"/>
      <c r="Y150" s="135"/>
      <c r="Z150" s="125"/>
      <c r="AA150" s="125"/>
      <c r="AB150" s="125"/>
      <c r="AC150" s="125"/>
      <c r="AD150" s="125"/>
      <c r="AE150" s="125"/>
      <c r="AF150" s="125"/>
      <c r="AG150" s="125" t="s">
        <v>1619</v>
      </c>
      <c r="AH150" s="125">
        <v>0</v>
      </c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</row>
    <row r="151" spans="1:60" outlineLevel="1" x14ac:dyDescent="0.2">
      <c r="A151" s="147">
        <v>37</v>
      </c>
      <c r="B151" s="148" t="s">
        <v>1134</v>
      </c>
      <c r="C151" s="163" t="s">
        <v>1135</v>
      </c>
      <c r="D151" s="149" t="s">
        <v>1641</v>
      </c>
      <c r="E151" s="150">
        <v>121.7047</v>
      </c>
      <c r="F151" s="151"/>
      <c r="G151" s="152">
        <f>ROUND(E151*F151,2)</f>
        <v>0</v>
      </c>
      <c r="H151" s="151">
        <v>4.63</v>
      </c>
      <c r="I151" s="152">
        <f>ROUND(E151*H151,2)</f>
        <v>563.49</v>
      </c>
      <c r="J151" s="151">
        <v>60.07</v>
      </c>
      <c r="K151" s="152">
        <f>ROUND(E151*J151,2)</f>
        <v>7310.8</v>
      </c>
      <c r="L151" s="152">
        <v>21</v>
      </c>
      <c r="M151" s="152">
        <f>G151*(1+L151/100)</f>
        <v>0</v>
      </c>
      <c r="N151" s="150">
        <v>2.0000000000000002E-5</v>
      </c>
      <c r="O151" s="150">
        <f>ROUND(E151*N151,2)</f>
        <v>0</v>
      </c>
      <c r="P151" s="150">
        <v>0</v>
      </c>
      <c r="Q151" s="150">
        <f>ROUND(E151*P151,2)</f>
        <v>0</v>
      </c>
      <c r="R151" s="152"/>
      <c r="S151" s="152" t="s">
        <v>1617</v>
      </c>
      <c r="T151" s="153" t="s">
        <v>1617</v>
      </c>
      <c r="U151" s="135">
        <v>0</v>
      </c>
      <c r="V151" s="135">
        <f>ROUND(E151*U151,2)</f>
        <v>0</v>
      </c>
      <c r="W151" s="135"/>
      <c r="X151" s="135" t="s">
        <v>1458</v>
      </c>
      <c r="Y151" s="135" t="s">
        <v>1459</v>
      </c>
      <c r="Z151" s="125"/>
      <c r="AA151" s="125"/>
      <c r="AB151" s="125"/>
      <c r="AC151" s="125"/>
      <c r="AD151" s="125"/>
      <c r="AE151" s="125"/>
      <c r="AF151" s="125"/>
      <c r="AG151" s="125" t="s">
        <v>1460</v>
      </c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</row>
    <row r="152" spans="1:60" outlineLevel="2" x14ac:dyDescent="0.2">
      <c r="A152" s="132"/>
      <c r="B152" s="133"/>
      <c r="C152" s="170" t="s">
        <v>1136</v>
      </c>
      <c r="D152" s="168"/>
      <c r="E152" s="169">
        <v>121.7</v>
      </c>
      <c r="F152" s="135"/>
      <c r="G152" s="135"/>
      <c r="H152" s="135"/>
      <c r="I152" s="135"/>
      <c r="J152" s="135"/>
      <c r="K152" s="135"/>
      <c r="L152" s="135"/>
      <c r="M152" s="135"/>
      <c r="N152" s="134"/>
      <c r="O152" s="134"/>
      <c r="P152" s="134"/>
      <c r="Q152" s="134"/>
      <c r="R152" s="135"/>
      <c r="S152" s="135"/>
      <c r="T152" s="135"/>
      <c r="U152" s="135"/>
      <c r="V152" s="135"/>
      <c r="W152" s="135"/>
      <c r="X152" s="135"/>
      <c r="Y152" s="135"/>
      <c r="Z152" s="125"/>
      <c r="AA152" s="125"/>
      <c r="AB152" s="125"/>
      <c r="AC152" s="125"/>
      <c r="AD152" s="125"/>
      <c r="AE152" s="125"/>
      <c r="AF152" s="125"/>
      <c r="AG152" s="125" t="s">
        <v>1619</v>
      </c>
      <c r="AH152" s="125">
        <v>0</v>
      </c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</row>
    <row r="153" spans="1:60" x14ac:dyDescent="0.2">
      <c r="A153" s="140" t="s">
        <v>1451</v>
      </c>
      <c r="B153" s="141" t="s">
        <v>1313</v>
      </c>
      <c r="C153" s="162" t="s">
        <v>1314</v>
      </c>
      <c r="D153" s="142"/>
      <c r="E153" s="143"/>
      <c r="F153" s="144"/>
      <c r="G153" s="144">
        <f>SUMIF(AG154:AG178,"&lt;&gt;NOR",G154:G178)</f>
        <v>0</v>
      </c>
      <c r="H153" s="144"/>
      <c r="I153" s="144">
        <f>SUM(I154:I178)</f>
        <v>19936.43</v>
      </c>
      <c r="J153" s="144"/>
      <c r="K153" s="144">
        <f>SUM(K154:K178)</f>
        <v>16011.28</v>
      </c>
      <c r="L153" s="144"/>
      <c r="M153" s="144">
        <f>SUM(M154:M178)</f>
        <v>0</v>
      </c>
      <c r="N153" s="143"/>
      <c r="O153" s="143">
        <f>SUM(O154:O178)</f>
        <v>11.66</v>
      </c>
      <c r="P153" s="143"/>
      <c r="Q153" s="143">
        <f>SUM(Q154:Q178)</f>
        <v>0</v>
      </c>
      <c r="R153" s="144"/>
      <c r="S153" s="144"/>
      <c r="T153" s="145"/>
      <c r="U153" s="139"/>
      <c r="V153" s="139">
        <f>SUM(V154:V178)</f>
        <v>0</v>
      </c>
      <c r="W153" s="139"/>
      <c r="X153" s="139"/>
      <c r="Y153" s="139"/>
      <c r="AG153" t="s">
        <v>1452</v>
      </c>
    </row>
    <row r="154" spans="1:60" outlineLevel="1" x14ac:dyDescent="0.2">
      <c r="A154" s="147">
        <v>38</v>
      </c>
      <c r="B154" s="148" t="s">
        <v>1137</v>
      </c>
      <c r="C154" s="163" t="s">
        <v>1138</v>
      </c>
      <c r="D154" s="149" t="s">
        <v>1616</v>
      </c>
      <c r="E154" s="150">
        <v>0.55800000000000005</v>
      </c>
      <c r="F154" s="151"/>
      <c r="G154" s="152">
        <f>ROUND(E154*F154,2)</f>
        <v>0</v>
      </c>
      <c r="H154" s="151">
        <v>2109.1799999999998</v>
      </c>
      <c r="I154" s="152">
        <f>ROUND(E154*H154,2)</f>
        <v>1176.92</v>
      </c>
      <c r="J154" s="151">
        <v>1650.82</v>
      </c>
      <c r="K154" s="152">
        <f>ROUND(E154*J154,2)</f>
        <v>921.16</v>
      </c>
      <c r="L154" s="152">
        <v>21</v>
      </c>
      <c r="M154" s="152">
        <f>G154*(1+L154/100)</f>
        <v>0</v>
      </c>
      <c r="N154" s="150">
        <v>2.5</v>
      </c>
      <c r="O154" s="150">
        <f>ROUND(E154*N154,2)</f>
        <v>1.4</v>
      </c>
      <c r="P154" s="150">
        <v>0</v>
      </c>
      <c r="Q154" s="150">
        <f>ROUND(E154*P154,2)</f>
        <v>0</v>
      </c>
      <c r="R154" s="152"/>
      <c r="S154" s="152" t="s">
        <v>1617</v>
      </c>
      <c r="T154" s="153" t="s">
        <v>1617</v>
      </c>
      <c r="U154" s="135">
        <v>0</v>
      </c>
      <c r="V154" s="135">
        <f>ROUND(E154*U154,2)</f>
        <v>0</v>
      </c>
      <c r="W154" s="135"/>
      <c r="X154" s="135" t="s">
        <v>1458</v>
      </c>
      <c r="Y154" s="135" t="s">
        <v>1459</v>
      </c>
      <c r="Z154" s="125"/>
      <c r="AA154" s="125"/>
      <c r="AB154" s="125"/>
      <c r="AC154" s="125"/>
      <c r="AD154" s="125"/>
      <c r="AE154" s="125"/>
      <c r="AF154" s="125"/>
      <c r="AG154" s="125" t="s">
        <v>1460</v>
      </c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</row>
    <row r="155" spans="1:60" outlineLevel="2" x14ac:dyDescent="0.2">
      <c r="A155" s="132"/>
      <c r="B155" s="133"/>
      <c r="C155" s="170" t="s">
        <v>1139</v>
      </c>
      <c r="D155" s="168"/>
      <c r="E155" s="169">
        <v>0.56000000000000005</v>
      </c>
      <c r="F155" s="135"/>
      <c r="G155" s="135"/>
      <c r="H155" s="135"/>
      <c r="I155" s="135"/>
      <c r="J155" s="135"/>
      <c r="K155" s="135"/>
      <c r="L155" s="135"/>
      <c r="M155" s="135"/>
      <c r="N155" s="134"/>
      <c r="O155" s="134"/>
      <c r="P155" s="134"/>
      <c r="Q155" s="134"/>
      <c r="R155" s="135"/>
      <c r="S155" s="135"/>
      <c r="T155" s="135"/>
      <c r="U155" s="135"/>
      <c r="V155" s="135"/>
      <c r="W155" s="135"/>
      <c r="X155" s="135"/>
      <c r="Y155" s="135"/>
      <c r="Z155" s="125"/>
      <c r="AA155" s="125"/>
      <c r="AB155" s="125"/>
      <c r="AC155" s="125"/>
      <c r="AD155" s="125"/>
      <c r="AE155" s="125"/>
      <c r="AF155" s="125"/>
      <c r="AG155" s="125" t="s">
        <v>1619</v>
      </c>
      <c r="AH155" s="125">
        <v>0</v>
      </c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</row>
    <row r="156" spans="1:60" outlineLevel="1" x14ac:dyDescent="0.2">
      <c r="A156" s="147">
        <v>39</v>
      </c>
      <c r="B156" s="148" t="s">
        <v>1140</v>
      </c>
      <c r="C156" s="163" t="s">
        <v>1141</v>
      </c>
      <c r="D156" s="149" t="s">
        <v>1616</v>
      </c>
      <c r="E156" s="150">
        <v>0.105</v>
      </c>
      <c r="F156" s="151"/>
      <c r="G156" s="152">
        <f>ROUND(E156*F156,2)</f>
        <v>0</v>
      </c>
      <c r="H156" s="151">
        <v>2105.75</v>
      </c>
      <c r="I156" s="152">
        <f>ROUND(E156*H156,2)</f>
        <v>221.1</v>
      </c>
      <c r="J156" s="151">
        <v>2444.25</v>
      </c>
      <c r="K156" s="152">
        <f>ROUND(E156*J156,2)</f>
        <v>256.64999999999998</v>
      </c>
      <c r="L156" s="152">
        <v>21</v>
      </c>
      <c r="M156" s="152">
        <f>G156*(1+L156/100)</f>
        <v>0</v>
      </c>
      <c r="N156" s="150">
        <v>2.5</v>
      </c>
      <c r="O156" s="150">
        <f>ROUND(E156*N156,2)</f>
        <v>0.26</v>
      </c>
      <c r="P156" s="150">
        <v>0</v>
      </c>
      <c r="Q156" s="150">
        <f>ROUND(E156*P156,2)</f>
        <v>0</v>
      </c>
      <c r="R156" s="152"/>
      <c r="S156" s="152" t="s">
        <v>1617</v>
      </c>
      <c r="T156" s="153" t="s">
        <v>1617</v>
      </c>
      <c r="U156" s="135">
        <v>0</v>
      </c>
      <c r="V156" s="135">
        <f>ROUND(E156*U156,2)</f>
        <v>0</v>
      </c>
      <c r="W156" s="135"/>
      <c r="X156" s="135" t="s">
        <v>1458</v>
      </c>
      <c r="Y156" s="135" t="s">
        <v>1459</v>
      </c>
      <c r="Z156" s="125"/>
      <c r="AA156" s="125"/>
      <c r="AB156" s="125"/>
      <c r="AC156" s="125"/>
      <c r="AD156" s="125"/>
      <c r="AE156" s="125"/>
      <c r="AF156" s="125"/>
      <c r="AG156" s="125" t="s">
        <v>1460</v>
      </c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</row>
    <row r="157" spans="1:60" ht="22.5" outlineLevel="2" x14ac:dyDescent="0.2">
      <c r="A157" s="132"/>
      <c r="B157" s="133"/>
      <c r="C157" s="170" t="s">
        <v>1142</v>
      </c>
      <c r="D157" s="168"/>
      <c r="E157" s="169">
        <v>0.08</v>
      </c>
      <c r="F157" s="135"/>
      <c r="G157" s="135"/>
      <c r="H157" s="135"/>
      <c r="I157" s="135"/>
      <c r="J157" s="135"/>
      <c r="K157" s="135"/>
      <c r="L157" s="135"/>
      <c r="M157" s="135"/>
      <c r="N157" s="134"/>
      <c r="O157" s="134"/>
      <c r="P157" s="134"/>
      <c r="Q157" s="134"/>
      <c r="R157" s="135"/>
      <c r="S157" s="135"/>
      <c r="T157" s="135"/>
      <c r="U157" s="135"/>
      <c r="V157" s="135"/>
      <c r="W157" s="135"/>
      <c r="X157" s="135"/>
      <c r="Y157" s="135"/>
      <c r="Z157" s="125"/>
      <c r="AA157" s="125"/>
      <c r="AB157" s="125"/>
      <c r="AC157" s="125"/>
      <c r="AD157" s="125"/>
      <c r="AE157" s="125"/>
      <c r="AF157" s="125"/>
      <c r="AG157" s="125" t="s">
        <v>1619</v>
      </c>
      <c r="AH157" s="125">
        <v>0</v>
      </c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</row>
    <row r="158" spans="1:60" outlineLevel="3" x14ac:dyDescent="0.2">
      <c r="A158" s="132"/>
      <c r="B158" s="133"/>
      <c r="C158" s="170" t="s">
        <v>1143</v>
      </c>
      <c r="D158" s="168"/>
      <c r="E158" s="169">
        <v>0.02</v>
      </c>
      <c r="F158" s="135"/>
      <c r="G158" s="135"/>
      <c r="H158" s="135"/>
      <c r="I158" s="135"/>
      <c r="J158" s="135"/>
      <c r="K158" s="135"/>
      <c r="L158" s="135"/>
      <c r="M158" s="135"/>
      <c r="N158" s="134"/>
      <c r="O158" s="134"/>
      <c r="P158" s="134"/>
      <c r="Q158" s="134"/>
      <c r="R158" s="135"/>
      <c r="S158" s="135"/>
      <c r="T158" s="135"/>
      <c r="U158" s="135"/>
      <c r="V158" s="135"/>
      <c r="W158" s="135"/>
      <c r="X158" s="135"/>
      <c r="Y158" s="135"/>
      <c r="Z158" s="125"/>
      <c r="AA158" s="125"/>
      <c r="AB158" s="125"/>
      <c r="AC158" s="125"/>
      <c r="AD158" s="125"/>
      <c r="AE158" s="125"/>
      <c r="AF158" s="125"/>
      <c r="AG158" s="125" t="s">
        <v>1619</v>
      </c>
      <c r="AH158" s="125">
        <v>0</v>
      </c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</row>
    <row r="159" spans="1:60" outlineLevel="1" x14ac:dyDescent="0.2">
      <c r="A159" s="147">
        <v>40</v>
      </c>
      <c r="B159" s="148" t="s">
        <v>1144</v>
      </c>
      <c r="C159" s="163" t="s">
        <v>1145</v>
      </c>
      <c r="D159" s="149" t="s">
        <v>1616</v>
      </c>
      <c r="E159" s="150">
        <v>3.7829999999999999</v>
      </c>
      <c r="F159" s="151"/>
      <c r="G159" s="152">
        <f>ROUND(E159*F159,2)</f>
        <v>0</v>
      </c>
      <c r="H159" s="151">
        <v>2965.84</v>
      </c>
      <c r="I159" s="152">
        <f>ROUND(E159*H159,2)</f>
        <v>11219.77</v>
      </c>
      <c r="J159" s="151">
        <v>1419.16</v>
      </c>
      <c r="K159" s="152">
        <f>ROUND(E159*J159,2)</f>
        <v>5368.68</v>
      </c>
      <c r="L159" s="152">
        <v>21</v>
      </c>
      <c r="M159" s="152">
        <f>G159*(1+L159/100)</f>
        <v>0</v>
      </c>
      <c r="N159" s="150">
        <v>2.5249999999999999</v>
      </c>
      <c r="O159" s="150">
        <f>ROUND(E159*N159,2)</f>
        <v>9.5500000000000007</v>
      </c>
      <c r="P159" s="150">
        <v>0</v>
      </c>
      <c r="Q159" s="150">
        <f>ROUND(E159*P159,2)</f>
        <v>0</v>
      </c>
      <c r="R159" s="152"/>
      <c r="S159" s="152" t="s">
        <v>1617</v>
      </c>
      <c r="T159" s="153" t="s">
        <v>1617</v>
      </c>
      <c r="U159" s="135">
        <v>0</v>
      </c>
      <c r="V159" s="135">
        <f>ROUND(E159*U159,2)</f>
        <v>0</v>
      </c>
      <c r="W159" s="135"/>
      <c r="X159" s="135" t="s">
        <v>1458</v>
      </c>
      <c r="Y159" s="135" t="s">
        <v>1459</v>
      </c>
      <c r="Z159" s="125"/>
      <c r="AA159" s="125"/>
      <c r="AB159" s="125"/>
      <c r="AC159" s="125"/>
      <c r="AD159" s="125"/>
      <c r="AE159" s="125"/>
      <c r="AF159" s="125"/>
      <c r="AG159" s="125" t="s">
        <v>1460</v>
      </c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</row>
    <row r="160" spans="1:60" outlineLevel="2" x14ac:dyDescent="0.2">
      <c r="A160" s="132"/>
      <c r="B160" s="133"/>
      <c r="C160" s="170" t="s">
        <v>1146</v>
      </c>
      <c r="D160" s="168"/>
      <c r="E160" s="169">
        <v>3.26</v>
      </c>
      <c r="F160" s="135"/>
      <c r="G160" s="135"/>
      <c r="H160" s="135"/>
      <c r="I160" s="135"/>
      <c r="J160" s="135"/>
      <c r="K160" s="135"/>
      <c r="L160" s="135"/>
      <c r="M160" s="135"/>
      <c r="N160" s="134"/>
      <c r="O160" s="134"/>
      <c r="P160" s="134"/>
      <c r="Q160" s="134"/>
      <c r="R160" s="135"/>
      <c r="S160" s="135"/>
      <c r="T160" s="135"/>
      <c r="U160" s="135"/>
      <c r="V160" s="135"/>
      <c r="W160" s="135"/>
      <c r="X160" s="135"/>
      <c r="Y160" s="135"/>
      <c r="Z160" s="125"/>
      <c r="AA160" s="125"/>
      <c r="AB160" s="125"/>
      <c r="AC160" s="125"/>
      <c r="AD160" s="125"/>
      <c r="AE160" s="125"/>
      <c r="AF160" s="125"/>
      <c r="AG160" s="125" t="s">
        <v>1619</v>
      </c>
      <c r="AH160" s="125">
        <v>0</v>
      </c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</row>
    <row r="161" spans="1:60" outlineLevel="3" x14ac:dyDescent="0.2">
      <c r="A161" s="132"/>
      <c r="B161" s="133"/>
      <c r="C161" s="170" t="s">
        <v>1147</v>
      </c>
      <c r="D161" s="168"/>
      <c r="E161" s="169">
        <v>0.53</v>
      </c>
      <c r="F161" s="135"/>
      <c r="G161" s="135"/>
      <c r="H161" s="135"/>
      <c r="I161" s="135"/>
      <c r="J161" s="135"/>
      <c r="K161" s="135"/>
      <c r="L161" s="135"/>
      <c r="M161" s="135"/>
      <c r="N161" s="134"/>
      <c r="O161" s="134"/>
      <c r="P161" s="134"/>
      <c r="Q161" s="134"/>
      <c r="R161" s="135"/>
      <c r="S161" s="135"/>
      <c r="T161" s="135"/>
      <c r="U161" s="135"/>
      <c r="V161" s="135"/>
      <c r="W161" s="135"/>
      <c r="X161" s="135"/>
      <c r="Y161" s="135"/>
      <c r="Z161" s="125"/>
      <c r="AA161" s="125"/>
      <c r="AB161" s="125"/>
      <c r="AC161" s="125"/>
      <c r="AD161" s="125"/>
      <c r="AE161" s="125"/>
      <c r="AF161" s="125"/>
      <c r="AG161" s="125" t="s">
        <v>1619</v>
      </c>
      <c r="AH161" s="125">
        <v>0</v>
      </c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</row>
    <row r="162" spans="1:60" outlineLevel="1" x14ac:dyDescent="0.2">
      <c r="A162" s="147">
        <v>41</v>
      </c>
      <c r="B162" s="148" t="s">
        <v>1983</v>
      </c>
      <c r="C162" s="163" t="s">
        <v>1984</v>
      </c>
      <c r="D162" s="149" t="s">
        <v>1641</v>
      </c>
      <c r="E162" s="150">
        <v>58.2</v>
      </c>
      <c r="F162" s="151"/>
      <c r="G162" s="152">
        <f>ROUND(E162*F162,2)</f>
        <v>0</v>
      </c>
      <c r="H162" s="151">
        <v>42.71</v>
      </c>
      <c r="I162" s="152">
        <f>ROUND(E162*H162,2)</f>
        <v>2485.7199999999998</v>
      </c>
      <c r="J162" s="151">
        <v>10.29</v>
      </c>
      <c r="K162" s="152">
        <f>ROUND(E162*J162,2)</f>
        <v>598.88</v>
      </c>
      <c r="L162" s="152">
        <v>21</v>
      </c>
      <c r="M162" s="152">
        <f>G162*(1+L162/100)</f>
        <v>0</v>
      </c>
      <c r="N162" s="150">
        <v>2.2000000000000001E-4</v>
      </c>
      <c r="O162" s="150">
        <f>ROUND(E162*N162,2)</f>
        <v>0.01</v>
      </c>
      <c r="P162" s="150">
        <v>0</v>
      </c>
      <c r="Q162" s="150">
        <f>ROUND(E162*P162,2)</f>
        <v>0</v>
      </c>
      <c r="R162" s="152"/>
      <c r="S162" s="152" t="s">
        <v>1617</v>
      </c>
      <c r="T162" s="153" t="s">
        <v>1617</v>
      </c>
      <c r="U162" s="135">
        <v>0</v>
      </c>
      <c r="V162" s="135">
        <f>ROUND(E162*U162,2)</f>
        <v>0</v>
      </c>
      <c r="W162" s="135"/>
      <c r="X162" s="135" t="s">
        <v>1458</v>
      </c>
      <c r="Y162" s="135" t="s">
        <v>1459</v>
      </c>
      <c r="Z162" s="125"/>
      <c r="AA162" s="125"/>
      <c r="AB162" s="125"/>
      <c r="AC162" s="125"/>
      <c r="AD162" s="125"/>
      <c r="AE162" s="125"/>
      <c r="AF162" s="125"/>
      <c r="AG162" s="125" t="s">
        <v>1460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</row>
    <row r="163" spans="1:60" outlineLevel="2" x14ac:dyDescent="0.2">
      <c r="A163" s="132"/>
      <c r="B163" s="133"/>
      <c r="C163" s="269" t="s">
        <v>1985</v>
      </c>
      <c r="D163" s="270"/>
      <c r="E163" s="270"/>
      <c r="F163" s="270"/>
      <c r="G163" s="270"/>
      <c r="H163" s="135"/>
      <c r="I163" s="135"/>
      <c r="J163" s="135"/>
      <c r="K163" s="135"/>
      <c r="L163" s="135"/>
      <c r="M163" s="135"/>
      <c r="N163" s="134"/>
      <c r="O163" s="134"/>
      <c r="P163" s="134"/>
      <c r="Q163" s="134"/>
      <c r="R163" s="135"/>
      <c r="S163" s="135"/>
      <c r="T163" s="135"/>
      <c r="U163" s="135"/>
      <c r="V163" s="135"/>
      <c r="W163" s="135"/>
      <c r="X163" s="135"/>
      <c r="Y163" s="135"/>
      <c r="Z163" s="125"/>
      <c r="AA163" s="125"/>
      <c r="AB163" s="125"/>
      <c r="AC163" s="125"/>
      <c r="AD163" s="125"/>
      <c r="AE163" s="125"/>
      <c r="AF163" s="125"/>
      <c r="AG163" s="125" t="s">
        <v>1462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</row>
    <row r="164" spans="1:60" outlineLevel="3" x14ac:dyDescent="0.2">
      <c r="A164" s="132"/>
      <c r="B164" s="133"/>
      <c r="C164" s="271" t="s">
        <v>1986</v>
      </c>
      <c r="D164" s="272"/>
      <c r="E164" s="272"/>
      <c r="F164" s="272"/>
      <c r="G164" s="272"/>
      <c r="H164" s="135"/>
      <c r="I164" s="135"/>
      <c r="J164" s="135"/>
      <c r="K164" s="135"/>
      <c r="L164" s="135"/>
      <c r="M164" s="135"/>
      <c r="N164" s="134"/>
      <c r="O164" s="134"/>
      <c r="P164" s="134"/>
      <c r="Q164" s="134"/>
      <c r="R164" s="135"/>
      <c r="S164" s="135"/>
      <c r="T164" s="135"/>
      <c r="U164" s="135"/>
      <c r="V164" s="135"/>
      <c r="W164" s="135"/>
      <c r="X164" s="135"/>
      <c r="Y164" s="135"/>
      <c r="Z164" s="125"/>
      <c r="AA164" s="125"/>
      <c r="AB164" s="125"/>
      <c r="AC164" s="125"/>
      <c r="AD164" s="125"/>
      <c r="AE164" s="125"/>
      <c r="AF164" s="125"/>
      <c r="AG164" s="125" t="s">
        <v>1462</v>
      </c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</row>
    <row r="165" spans="1:60" outlineLevel="2" x14ac:dyDescent="0.2">
      <c r="A165" s="132"/>
      <c r="B165" s="133"/>
      <c r="C165" s="170" t="s">
        <v>1148</v>
      </c>
      <c r="D165" s="168"/>
      <c r="E165" s="169">
        <v>50.1</v>
      </c>
      <c r="F165" s="135"/>
      <c r="G165" s="135"/>
      <c r="H165" s="135"/>
      <c r="I165" s="135"/>
      <c r="J165" s="135"/>
      <c r="K165" s="135"/>
      <c r="L165" s="135"/>
      <c r="M165" s="135"/>
      <c r="N165" s="134"/>
      <c r="O165" s="134"/>
      <c r="P165" s="134"/>
      <c r="Q165" s="134"/>
      <c r="R165" s="135"/>
      <c r="S165" s="135"/>
      <c r="T165" s="135"/>
      <c r="U165" s="135"/>
      <c r="V165" s="135"/>
      <c r="W165" s="135"/>
      <c r="X165" s="135"/>
      <c r="Y165" s="135"/>
      <c r="Z165" s="125"/>
      <c r="AA165" s="125"/>
      <c r="AB165" s="125"/>
      <c r="AC165" s="125"/>
      <c r="AD165" s="125"/>
      <c r="AE165" s="125"/>
      <c r="AF165" s="125"/>
      <c r="AG165" s="125" t="s">
        <v>1619</v>
      </c>
      <c r="AH165" s="125">
        <v>0</v>
      </c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</row>
    <row r="166" spans="1:60" outlineLevel="3" x14ac:dyDescent="0.2">
      <c r="A166" s="132"/>
      <c r="B166" s="133"/>
      <c r="C166" s="170" t="s">
        <v>1149</v>
      </c>
      <c r="D166" s="168"/>
      <c r="E166" s="169">
        <v>8.1</v>
      </c>
      <c r="F166" s="135"/>
      <c r="G166" s="135"/>
      <c r="H166" s="135"/>
      <c r="I166" s="135"/>
      <c r="J166" s="135"/>
      <c r="K166" s="135"/>
      <c r="L166" s="135"/>
      <c r="M166" s="135"/>
      <c r="N166" s="134"/>
      <c r="O166" s="134"/>
      <c r="P166" s="134"/>
      <c r="Q166" s="134"/>
      <c r="R166" s="135"/>
      <c r="S166" s="135"/>
      <c r="T166" s="135"/>
      <c r="U166" s="135"/>
      <c r="V166" s="135"/>
      <c r="W166" s="135"/>
      <c r="X166" s="135"/>
      <c r="Y166" s="135"/>
      <c r="Z166" s="125"/>
      <c r="AA166" s="125"/>
      <c r="AB166" s="125"/>
      <c r="AC166" s="125"/>
      <c r="AD166" s="125"/>
      <c r="AE166" s="125"/>
      <c r="AF166" s="125"/>
      <c r="AG166" s="125" t="s">
        <v>1619</v>
      </c>
      <c r="AH166" s="125">
        <v>0</v>
      </c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</row>
    <row r="167" spans="1:60" outlineLevel="1" x14ac:dyDescent="0.2">
      <c r="A167" s="147">
        <v>42</v>
      </c>
      <c r="B167" s="148" t="s">
        <v>1992</v>
      </c>
      <c r="C167" s="163" t="s">
        <v>1993</v>
      </c>
      <c r="D167" s="149" t="s">
        <v>1641</v>
      </c>
      <c r="E167" s="150">
        <v>58.2</v>
      </c>
      <c r="F167" s="151"/>
      <c r="G167" s="152">
        <f>ROUND(E167*F167,2)</f>
        <v>0</v>
      </c>
      <c r="H167" s="151">
        <v>0</v>
      </c>
      <c r="I167" s="152">
        <f>ROUND(E167*H167,2)</f>
        <v>0</v>
      </c>
      <c r="J167" s="151">
        <v>116</v>
      </c>
      <c r="K167" s="152">
        <f>ROUND(E167*J167,2)</f>
        <v>6751.2</v>
      </c>
      <c r="L167" s="152">
        <v>21</v>
      </c>
      <c r="M167" s="152">
        <f>G167*(1+L167/100)</f>
        <v>0</v>
      </c>
      <c r="N167" s="150">
        <v>0</v>
      </c>
      <c r="O167" s="150">
        <f>ROUND(E167*N167,2)</f>
        <v>0</v>
      </c>
      <c r="P167" s="150">
        <v>0</v>
      </c>
      <c r="Q167" s="150">
        <f>ROUND(E167*P167,2)</f>
        <v>0</v>
      </c>
      <c r="R167" s="152"/>
      <c r="S167" s="152" t="s">
        <v>1617</v>
      </c>
      <c r="T167" s="153" t="s">
        <v>1617</v>
      </c>
      <c r="U167" s="135">
        <v>0</v>
      </c>
      <c r="V167" s="135">
        <f>ROUND(E167*U167,2)</f>
        <v>0</v>
      </c>
      <c r="W167" s="135"/>
      <c r="X167" s="135" t="s">
        <v>1458</v>
      </c>
      <c r="Y167" s="135" t="s">
        <v>1459</v>
      </c>
      <c r="Z167" s="125"/>
      <c r="AA167" s="125"/>
      <c r="AB167" s="125"/>
      <c r="AC167" s="125"/>
      <c r="AD167" s="125"/>
      <c r="AE167" s="125"/>
      <c r="AF167" s="125"/>
      <c r="AG167" s="125" t="s">
        <v>1460</v>
      </c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</row>
    <row r="168" spans="1:60" outlineLevel="2" x14ac:dyDescent="0.2">
      <c r="A168" s="132"/>
      <c r="B168" s="133"/>
      <c r="C168" s="170" t="s">
        <v>1148</v>
      </c>
      <c r="D168" s="168"/>
      <c r="E168" s="169">
        <v>50.1</v>
      </c>
      <c r="F168" s="135"/>
      <c r="G168" s="135"/>
      <c r="H168" s="135"/>
      <c r="I168" s="135"/>
      <c r="J168" s="135"/>
      <c r="K168" s="135"/>
      <c r="L168" s="135"/>
      <c r="M168" s="135"/>
      <c r="N168" s="134"/>
      <c r="O168" s="134"/>
      <c r="P168" s="134"/>
      <c r="Q168" s="134"/>
      <c r="R168" s="135"/>
      <c r="S168" s="135"/>
      <c r="T168" s="135"/>
      <c r="U168" s="135"/>
      <c r="V168" s="135"/>
      <c r="W168" s="135"/>
      <c r="X168" s="135"/>
      <c r="Y168" s="135"/>
      <c r="Z168" s="125"/>
      <c r="AA168" s="125"/>
      <c r="AB168" s="125"/>
      <c r="AC168" s="125"/>
      <c r="AD168" s="125"/>
      <c r="AE168" s="125"/>
      <c r="AF168" s="125"/>
      <c r="AG168" s="125" t="s">
        <v>1619</v>
      </c>
      <c r="AH168" s="125">
        <v>0</v>
      </c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</row>
    <row r="169" spans="1:60" outlineLevel="3" x14ac:dyDescent="0.2">
      <c r="A169" s="132"/>
      <c r="B169" s="133"/>
      <c r="C169" s="170" t="s">
        <v>1149</v>
      </c>
      <c r="D169" s="168"/>
      <c r="E169" s="169">
        <v>8.1</v>
      </c>
      <c r="F169" s="135"/>
      <c r="G169" s="135"/>
      <c r="H169" s="135"/>
      <c r="I169" s="135"/>
      <c r="J169" s="135"/>
      <c r="K169" s="135"/>
      <c r="L169" s="135"/>
      <c r="M169" s="135"/>
      <c r="N169" s="134"/>
      <c r="O169" s="134"/>
      <c r="P169" s="134"/>
      <c r="Q169" s="134"/>
      <c r="R169" s="135"/>
      <c r="S169" s="135"/>
      <c r="T169" s="135"/>
      <c r="U169" s="135"/>
      <c r="V169" s="135"/>
      <c r="W169" s="135"/>
      <c r="X169" s="135"/>
      <c r="Y169" s="135"/>
      <c r="Z169" s="125"/>
      <c r="AA169" s="125"/>
      <c r="AB169" s="125"/>
      <c r="AC169" s="125"/>
      <c r="AD169" s="125"/>
      <c r="AE169" s="125"/>
      <c r="AF169" s="125"/>
      <c r="AG169" s="125" t="s">
        <v>1619</v>
      </c>
      <c r="AH169" s="125">
        <v>0</v>
      </c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</row>
    <row r="170" spans="1:60" ht="22.5" outlineLevel="1" x14ac:dyDescent="0.2">
      <c r="A170" s="147">
        <v>43</v>
      </c>
      <c r="B170" s="148" t="s">
        <v>1150</v>
      </c>
      <c r="C170" s="163" t="s">
        <v>1151</v>
      </c>
      <c r="D170" s="149" t="s">
        <v>1682</v>
      </c>
      <c r="E170" s="150">
        <v>4.1999999999999997E-3</v>
      </c>
      <c r="F170" s="151"/>
      <c r="G170" s="152">
        <f>ROUND(E170*F170,2)</f>
        <v>0</v>
      </c>
      <c r="H170" s="151">
        <v>62194.73</v>
      </c>
      <c r="I170" s="152">
        <f>ROUND(E170*H170,2)</f>
        <v>261.22000000000003</v>
      </c>
      <c r="J170" s="151">
        <v>7765.27</v>
      </c>
      <c r="K170" s="152">
        <f>ROUND(E170*J170,2)</f>
        <v>32.61</v>
      </c>
      <c r="L170" s="152">
        <v>21</v>
      </c>
      <c r="M170" s="152">
        <f>G170*(1+L170/100)</f>
        <v>0</v>
      </c>
      <c r="N170" s="150">
        <v>1.0662499999999999</v>
      </c>
      <c r="O170" s="150">
        <f>ROUND(E170*N170,2)</f>
        <v>0</v>
      </c>
      <c r="P170" s="150">
        <v>0</v>
      </c>
      <c r="Q170" s="150">
        <f>ROUND(E170*P170,2)</f>
        <v>0</v>
      </c>
      <c r="R170" s="152"/>
      <c r="S170" s="152" t="s">
        <v>1617</v>
      </c>
      <c r="T170" s="153" t="s">
        <v>1617</v>
      </c>
      <c r="U170" s="135">
        <v>0</v>
      </c>
      <c r="V170" s="135">
        <f>ROUND(E170*U170,2)</f>
        <v>0</v>
      </c>
      <c r="W170" s="135"/>
      <c r="X170" s="135" t="s">
        <v>1458</v>
      </c>
      <c r="Y170" s="135" t="s">
        <v>1459</v>
      </c>
      <c r="Z170" s="125"/>
      <c r="AA170" s="125"/>
      <c r="AB170" s="125"/>
      <c r="AC170" s="125"/>
      <c r="AD170" s="125"/>
      <c r="AE170" s="125"/>
      <c r="AF170" s="125"/>
      <c r="AG170" s="125" t="s">
        <v>1460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</row>
    <row r="171" spans="1:60" ht="22.5" outlineLevel="2" x14ac:dyDescent="0.2">
      <c r="A171" s="132"/>
      <c r="B171" s="133"/>
      <c r="C171" s="170" t="s">
        <v>1152</v>
      </c>
      <c r="D171" s="168"/>
      <c r="E171" s="169"/>
      <c r="F171" s="135"/>
      <c r="G171" s="135"/>
      <c r="H171" s="135"/>
      <c r="I171" s="135"/>
      <c r="J171" s="135"/>
      <c r="K171" s="135"/>
      <c r="L171" s="135"/>
      <c r="M171" s="135"/>
      <c r="N171" s="134"/>
      <c r="O171" s="134"/>
      <c r="P171" s="134"/>
      <c r="Q171" s="134"/>
      <c r="R171" s="135"/>
      <c r="S171" s="135"/>
      <c r="T171" s="135"/>
      <c r="U171" s="135"/>
      <c r="V171" s="135"/>
      <c r="W171" s="135"/>
      <c r="X171" s="135"/>
      <c r="Y171" s="135"/>
      <c r="Z171" s="125"/>
      <c r="AA171" s="125"/>
      <c r="AB171" s="125"/>
      <c r="AC171" s="125"/>
      <c r="AD171" s="125"/>
      <c r="AE171" s="125"/>
      <c r="AF171" s="125"/>
      <c r="AG171" s="125" t="s">
        <v>1619</v>
      </c>
      <c r="AH171" s="125">
        <v>0</v>
      </c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</row>
    <row r="172" spans="1:60" ht="22.5" outlineLevel="3" x14ac:dyDescent="0.2">
      <c r="A172" s="132"/>
      <c r="B172" s="133"/>
      <c r="C172" s="170" t="s">
        <v>1153</v>
      </c>
      <c r="D172" s="168"/>
      <c r="E172" s="169"/>
      <c r="F172" s="135"/>
      <c r="G172" s="135"/>
      <c r="H172" s="135"/>
      <c r="I172" s="135"/>
      <c r="J172" s="135"/>
      <c r="K172" s="135"/>
      <c r="L172" s="135"/>
      <c r="M172" s="135"/>
      <c r="N172" s="134"/>
      <c r="O172" s="134"/>
      <c r="P172" s="134"/>
      <c r="Q172" s="134"/>
      <c r="R172" s="135"/>
      <c r="S172" s="135"/>
      <c r="T172" s="135"/>
      <c r="U172" s="135"/>
      <c r="V172" s="135"/>
      <c r="W172" s="135"/>
      <c r="X172" s="135"/>
      <c r="Y172" s="135"/>
      <c r="Z172" s="125"/>
      <c r="AA172" s="125"/>
      <c r="AB172" s="125"/>
      <c r="AC172" s="125"/>
      <c r="AD172" s="125"/>
      <c r="AE172" s="125"/>
      <c r="AF172" s="125"/>
      <c r="AG172" s="125" t="s">
        <v>1619</v>
      </c>
      <c r="AH172" s="125">
        <v>0</v>
      </c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</row>
    <row r="173" spans="1:60" outlineLevel="1" x14ac:dyDescent="0.2">
      <c r="A173" s="147">
        <v>44</v>
      </c>
      <c r="B173" s="148" t="s">
        <v>1154</v>
      </c>
      <c r="C173" s="163" t="s">
        <v>1155</v>
      </c>
      <c r="D173" s="149" t="s">
        <v>1641</v>
      </c>
      <c r="E173" s="150">
        <v>2.3149999999999999</v>
      </c>
      <c r="F173" s="151"/>
      <c r="G173" s="152">
        <f>ROUND(E173*F173,2)</f>
        <v>0</v>
      </c>
      <c r="H173" s="151">
        <v>131.11000000000001</v>
      </c>
      <c r="I173" s="152">
        <f>ROUND(E173*H173,2)</f>
        <v>303.52</v>
      </c>
      <c r="J173" s="151">
        <v>172.89</v>
      </c>
      <c r="K173" s="152">
        <f>ROUND(E173*J173,2)</f>
        <v>400.24</v>
      </c>
      <c r="L173" s="152">
        <v>21</v>
      </c>
      <c r="M173" s="152">
        <f>G173*(1+L173/100)</f>
        <v>0</v>
      </c>
      <c r="N173" s="150">
        <v>6.9499999999999996E-3</v>
      </c>
      <c r="O173" s="150">
        <f>ROUND(E173*N173,2)</f>
        <v>0.02</v>
      </c>
      <c r="P173" s="150">
        <v>0</v>
      </c>
      <c r="Q173" s="150">
        <f>ROUND(E173*P173,2)</f>
        <v>0</v>
      </c>
      <c r="R173" s="152"/>
      <c r="S173" s="152" t="s">
        <v>1617</v>
      </c>
      <c r="T173" s="153" t="s">
        <v>1617</v>
      </c>
      <c r="U173" s="135">
        <v>0</v>
      </c>
      <c r="V173" s="135">
        <f>ROUND(E173*U173,2)</f>
        <v>0</v>
      </c>
      <c r="W173" s="135"/>
      <c r="X173" s="135" t="s">
        <v>1458</v>
      </c>
      <c r="Y173" s="135" t="s">
        <v>1459</v>
      </c>
      <c r="Z173" s="125"/>
      <c r="AA173" s="125"/>
      <c r="AB173" s="125"/>
      <c r="AC173" s="125"/>
      <c r="AD173" s="125"/>
      <c r="AE173" s="125"/>
      <c r="AF173" s="125"/>
      <c r="AG173" s="125" t="s">
        <v>1460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</row>
    <row r="174" spans="1:60" ht="22.5" outlineLevel="2" x14ac:dyDescent="0.2">
      <c r="A174" s="132"/>
      <c r="B174" s="133"/>
      <c r="C174" s="269" t="s">
        <v>1156</v>
      </c>
      <c r="D174" s="270"/>
      <c r="E174" s="270"/>
      <c r="F174" s="270"/>
      <c r="G174" s="270"/>
      <c r="H174" s="135"/>
      <c r="I174" s="135"/>
      <c r="J174" s="135"/>
      <c r="K174" s="135"/>
      <c r="L174" s="135"/>
      <c r="M174" s="135"/>
      <c r="N174" s="134"/>
      <c r="O174" s="134"/>
      <c r="P174" s="134"/>
      <c r="Q174" s="134"/>
      <c r="R174" s="135"/>
      <c r="S174" s="135"/>
      <c r="T174" s="135"/>
      <c r="U174" s="135"/>
      <c r="V174" s="135"/>
      <c r="W174" s="135"/>
      <c r="X174" s="135"/>
      <c r="Y174" s="135"/>
      <c r="Z174" s="125"/>
      <c r="AA174" s="125"/>
      <c r="AB174" s="125"/>
      <c r="AC174" s="125"/>
      <c r="AD174" s="125"/>
      <c r="AE174" s="125"/>
      <c r="AF174" s="125"/>
      <c r="AG174" s="125" t="s">
        <v>1462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54" t="str">
        <f>C174</f>
        <v>Položka obsahuje jednonásobnou penetraci podkladu, rozmíchání suché směsi s vodou podle receptury výrobce a rozprostření směsi.</v>
      </c>
      <c r="BB174" s="125"/>
      <c r="BC174" s="125"/>
      <c r="BD174" s="125"/>
      <c r="BE174" s="125"/>
      <c r="BF174" s="125"/>
      <c r="BG174" s="125"/>
      <c r="BH174" s="125"/>
    </row>
    <row r="175" spans="1:60" outlineLevel="2" x14ac:dyDescent="0.2">
      <c r="A175" s="132"/>
      <c r="B175" s="133"/>
      <c r="C175" s="170" t="s">
        <v>1157</v>
      </c>
      <c r="D175" s="168"/>
      <c r="E175" s="169">
        <v>2.31</v>
      </c>
      <c r="F175" s="135"/>
      <c r="G175" s="135"/>
      <c r="H175" s="135"/>
      <c r="I175" s="135"/>
      <c r="J175" s="135"/>
      <c r="K175" s="135"/>
      <c r="L175" s="135"/>
      <c r="M175" s="135"/>
      <c r="N175" s="134"/>
      <c r="O175" s="134"/>
      <c r="P175" s="134"/>
      <c r="Q175" s="134"/>
      <c r="R175" s="135"/>
      <c r="S175" s="135"/>
      <c r="T175" s="135"/>
      <c r="U175" s="135"/>
      <c r="V175" s="135"/>
      <c r="W175" s="135"/>
      <c r="X175" s="135"/>
      <c r="Y175" s="135"/>
      <c r="Z175" s="125"/>
      <c r="AA175" s="125"/>
      <c r="AB175" s="125"/>
      <c r="AC175" s="125"/>
      <c r="AD175" s="125"/>
      <c r="AE175" s="125"/>
      <c r="AF175" s="125"/>
      <c r="AG175" s="125" t="s">
        <v>1619</v>
      </c>
      <c r="AH175" s="125">
        <v>0</v>
      </c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</row>
    <row r="176" spans="1:60" outlineLevel="1" x14ac:dyDescent="0.2">
      <c r="A176" s="147">
        <v>45</v>
      </c>
      <c r="B176" s="148" t="s">
        <v>2012</v>
      </c>
      <c r="C176" s="163" t="s">
        <v>2013</v>
      </c>
      <c r="D176" s="149" t="s">
        <v>1641</v>
      </c>
      <c r="E176" s="150">
        <v>4.0949999999999998</v>
      </c>
      <c r="F176" s="151"/>
      <c r="G176" s="152">
        <f>ROUND(E176*F176,2)</f>
        <v>0</v>
      </c>
      <c r="H176" s="151">
        <v>1042.29</v>
      </c>
      <c r="I176" s="152">
        <f>ROUND(E176*H176,2)</f>
        <v>4268.18</v>
      </c>
      <c r="J176" s="151">
        <v>410.71</v>
      </c>
      <c r="K176" s="152">
        <f>ROUND(E176*J176,2)</f>
        <v>1681.86</v>
      </c>
      <c r="L176" s="152">
        <v>21</v>
      </c>
      <c r="M176" s="152">
        <f>G176*(1+L176/100)</f>
        <v>0</v>
      </c>
      <c r="N176" s="150">
        <v>0.10237</v>
      </c>
      <c r="O176" s="150">
        <f>ROUND(E176*N176,2)</f>
        <v>0.42</v>
      </c>
      <c r="P176" s="150">
        <v>0</v>
      </c>
      <c r="Q176" s="150">
        <f>ROUND(E176*P176,2)</f>
        <v>0</v>
      </c>
      <c r="R176" s="152"/>
      <c r="S176" s="152" t="s">
        <v>1617</v>
      </c>
      <c r="T176" s="153" t="s">
        <v>1617</v>
      </c>
      <c r="U176" s="135">
        <v>0</v>
      </c>
      <c r="V176" s="135">
        <f>ROUND(E176*U176,2)</f>
        <v>0</v>
      </c>
      <c r="W176" s="135"/>
      <c r="X176" s="135" t="s">
        <v>1458</v>
      </c>
      <c r="Y176" s="135" t="s">
        <v>1459</v>
      </c>
      <c r="Z176" s="125"/>
      <c r="AA176" s="125"/>
      <c r="AB176" s="125"/>
      <c r="AC176" s="125"/>
      <c r="AD176" s="125"/>
      <c r="AE176" s="125"/>
      <c r="AF176" s="125"/>
      <c r="AG176" s="125" t="s">
        <v>1460</v>
      </c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</row>
    <row r="177" spans="1:60" ht="33.75" outlineLevel="2" x14ac:dyDescent="0.2">
      <c r="A177" s="132"/>
      <c r="B177" s="133"/>
      <c r="C177" s="269" t="s">
        <v>2014</v>
      </c>
      <c r="D177" s="270"/>
      <c r="E177" s="270"/>
      <c r="F177" s="270"/>
      <c r="G177" s="270"/>
      <c r="H177" s="135"/>
      <c r="I177" s="135"/>
      <c r="J177" s="135"/>
      <c r="K177" s="135"/>
      <c r="L177" s="135"/>
      <c r="M177" s="135"/>
      <c r="N177" s="134"/>
      <c r="O177" s="134"/>
      <c r="P177" s="134"/>
      <c r="Q177" s="134"/>
      <c r="R177" s="135"/>
      <c r="S177" s="135"/>
      <c r="T177" s="135"/>
      <c r="U177" s="135"/>
      <c r="V177" s="135"/>
      <c r="W177" s="135"/>
      <c r="X177" s="135"/>
      <c r="Y177" s="135"/>
      <c r="Z177" s="125"/>
      <c r="AA177" s="125"/>
      <c r="AB177" s="125"/>
      <c r="AC177" s="125"/>
      <c r="AD177" s="125"/>
      <c r="AE177" s="125"/>
      <c r="AF177" s="125"/>
      <c r="AG177" s="125" t="s">
        <v>1462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54" t="str">
        <f>C177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177" s="125"/>
      <c r="BC177" s="125"/>
      <c r="BD177" s="125"/>
      <c r="BE177" s="125"/>
      <c r="BF177" s="125"/>
      <c r="BG177" s="125"/>
      <c r="BH177" s="125"/>
    </row>
    <row r="178" spans="1:60" ht="22.5" outlineLevel="2" x14ac:dyDescent="0.2">
      <c r="A178" s="132"/>
      <c r="B178" s="133"/>
      <c r="C178" s="170" t="s">
        <v>1158</v>
      </c>
      <c r="D178" s="168"/>
      <c r="E178" s="169">
        <v>4.09</v>
      </c>
      <c r="F178" s="135"/>
      <c r="G178" s="135"/>
      <c r="H178" s="135"/>
      <c r="I178" s="135"/>
      <c r="J178" s="135"/>
      <c r="K178" s="135"/>
      <c r="L178" s="135"/>
      <c r="M178" s="135"/>
      <c r="N178" s="134"/>
      <c r="O178" s="134"/>
      <c r="P178" s="134"/>
      <c r="Q178" s="134"/>
      <c r="R178" s="135"/>
      <c r="S178" s="135"/>
      <c r="T178" s="135"/>
      <c r="U178" s="135"/>
      <c r="V178" s="135"/>
      <c r="W178" s="135"/>
      <c r="X178" s="135"/>
      <c r="Y178" s="135"/>
      <c r="Z178" s="125"/>
      <c r="AA178" s="125"/>
      <c r="AB178" s="125"/>
      <c r="AC178" s="125"/>
      <c r="AD178" s="125"/>
      <c r="AE178" s="125"/>
      <c r="AF178" s="125"/>
      <c r="AG178" s="125" t="s">
        <v>1619</v>
      </c>
      <c r="AH178" s="125">
        <v>0</v>
      </c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</row>
    <row r="179" spans="1:60" x14ac:dyDescent="0.2">
      <c r="A179" s="140" t="s">
        <v>1451</v>
      </c>
      <c r="B179" s="141" t="s">
        <v>1321</v>
      </c>
      <c r="C179" s="162" t="s">
        <v>1322</v>
      </c>
      <c r="D179" s="142"/>
      <c r="E179" s="143"/>
      <c r="F179" s="144"/>
      <c r="G179" s="144">
        <f>SUMIF(AG180:AG197,"&lt;&gt;NOR",G180:G197)</f>
        <v>0</v>
      </c>
      <c r="H179" s="144"/>
      <c r="I179" s="144">
        <f>SUM(I180:I197)</f>
        <v>3124.37</v>
      </c>
      <c r="J179" s="144"/>
      <c r="K179" s="144">
        <f>SUM(K180:K197)</f>
        <v>36041.97</v>
      </c>
      <c r="L179" s="144"/>
      <c r="M179" s="144">
        <f>SUM(M180:M197)</f>
        <v>0</v>
      </c>
      <c r="N179" s="143"/>
      <c r="O179" s="143">
        <f>SUM(O180:O197)</f>
        <v>2.93</v>
      </c>
      <c r="P179" s="143"/>
      <c r="Q179" s="143">
        <f>SUM(Q180:Q197)</f>
        <v>0</v>
      </c>
      <c r="R179" s="144"/>
      <c r="S179" s="144"/>
      <c r="T179" s="145"/>
      <c r="U179" s="139"/>
      <c r="V179" s="139">
        <f>SUM(V180:V197)</f>
        <v>0</v>
      </c>
      <c r="W179" s="139"/>
      <c r="X179" s="139"/>
      <c r="Y179" s="139"/>
      <c r="AG179" t="s">
        <v>1452</v>
      </c>
    </row>
    <row r="180" spans="1:60" outlineLevel="1" x14ac:dyDescent="0.2">
      <c r="A180" s="147">
        <v>46</v>
      </c>
      <c r="B180" s="148" t="s">
        <v>2040</v>
      </c>
      <c r="C180" s="163" t="s">
        <v>2041</v>
      </c>
      <c r="D180" s="149" t="s">
        <v>1641</v>
      </c>
      <c r="E180" s="150">
        <v>62.4</v>
      </c>
      <c r="F180" s="151"/>
      <c r="G180" s="152">
        <f>ROUND(E180*F180,2)</f>
        <v>0</v>
      </c>
      <c r="H180" s="151">
        <v>50.07</v>
      </c>
      <c r="I180" s="152">
        <f>ROUND(E180*H180,2)</f>
        <v>3124.37</v>
      </c>
      <c r="J180" s="151">
        <v>81.93</v>
      </c>
      <c r="K180" s="152">
        <f>ROUND(E180*J180,2)</f>
        <v>5112.43</v>
      </c>
      <c r="L180" s="152">
        <v>21</v>
      </c>
      <c r="M180" s="152">
        <f>G180*(1+L180/100)</f>
        <v>0</v>
      </c>
      <c r="N180" s="150">
        <v>1.2099999999999999E-3</v>
      </c>
      <c r="O180" s="150">
        <f>ROUND(E180*N180,2)</f>
        <v>0.08</v>
      </c>
      <c r="P180" s="150">
        <v>0</v>
      </c>
      <c r="Q180" s="150">
        <f>ROUND(E180*P180,2)</f>
        <v>0</v>
      </c>
      <c r="R180" s="152"/>
      <c r="S180" s="152" t="s">
        <v>1617</v>
      </c>
      <c r="T180" s="153" t="s">
        <v>1617</v>
      </c>
      <c r="U180" s="135">
        <v>0</v>
      </c>
      <c r="V180" s="135">
        <f>ROUND(E180*U180,2)</f>
        <v>0</v>
      </c>
      <c r="W180" s="135"/>
      <c r="X180" s="135" t="s">
        <v>1458</v>
      </c>
      <c r="Y180" s="135" t="s">
        <v>1459</v>
      </c>
      <c r="Z180" s="125"/>
      <c r="AA180" s="125"/>
      <c r="AB180" s="125"/>
      <c r="AC180" s="125"/>
      <c r="AD180" s="125"/>
      <c r="AE180" s="125"/>
      <c r="AF180" s="125"/>
      <c r="AG180" s="125" t="s">
        <v>1460</v>
      </c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</row>
    <row r="181" spans="1:60" outlineLevel="2" x14ac:dyDescent="0.2">
      <c r="A181" s="132"/>
      <c r="B181" s="133"/>
      <c r="C181" s="170" t="s">
        <v>1159</v>
      </c>
      <c r="D181" s="168"/>
      <c r="E181" s="169">
        <v>62.4</v>
      </c>
      <c r="F181" s="135"/>
      <c r="G181" s="135"/>
      <c r="H181" s="135"/>
      <c r="I181" s="135"/>
      <c r="J181" s="135"/>
      <c r="K181" s="135"/>
      <c r="L181" s="135"/>
      <c r="M181" s="135"/>
      <c r="N181" s="134"/>
      <c r="O181" s="134"/>
      <c r="P181" s="134"/>
      <c r="Q181" s="134"/>
      <c r="R181" s="135"/>
      <c r="S181" s="135"/>
      <c r="T181" s="135"/>
      <c r="U181" s="135"/>
      <c r="V181" s="135"/>
      <c r="W181" s="135"/>
      <c r="X181" s="135"/>
      <c r="Y181" s="135"/>
      <c r="Z181" s="125"/>
      <c r="AA181" s="125"/>
      <c r="AB181" s="125"/>
      <c r="AC181" s="125"/>
      <c r="AD181" s="125"/>
      <c r="AE181" s="125"/>
      <c r="AF181" s="125"/>
      <c r="AG181" s="125" t="s">
        <v>1619</v>
      </c>
      <c r="AH181" s="125">
        <v>0</v>
      </c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</row>
    <row r="182" spans="1:60" outlineLevel="1" x14ac:dyDescent="0.2">
      <c r="A182" s="147">
        <v>47</v>
      </c>
      <c r="B182" s="148" t="s">
        <v>2046</v>
      </c>
      <c r="C182" s="163" t="s">
        <v>2047</v>
      </c>
      <c r="D182" s="149" t="s">
        <v>1641</v>
      </c>
      <c r="E182" s="150">
        <v>154.88</v>
      </c>
      <c r="F182" s="151"/>
      <c r="G182" s="152">
        <f>ROUND(E182*F182,2)</f>
        <v>0</v>
      </c>
      <c r="H182" s="151">
        <v>0</v>
      </c>
      <c r="I182" s="152">
        <f>ROUND(E182*H182,2)</f>
        <v>0</v>
      </c>
      <c r="J182" s="151">
        <v>15.5</v>
      </c>
      <c r="K182" s="152">
        <f>ROUND(E182*J182,2)</f>
        <v>2400.64</v>
      </c>
      <c r="L182" s="152">
        <v>21</v>
      </c>
      <c r="M182" s="152">
        <f>G182*(1+L182/100)</f>
        <v>0</v>
      </c>
      <c r="N182" s="150">
        <v>0</v>
      </c>
      <c r="O182" s="150">
        <f>ROUND(E182*N182,2)</f>
        <v>0</v>
      </c>
      <c r="P182" s="150">
        <v>0</v>
      </c>
      <c r="Q182" s="150">
        <f>ROUND(E182*P182,2)</f>
        <v>0</v>
      </c>
      <c r="R182" s="152"/>
      <c r="S182" s="152" t="s">
        <v>1617</v>
      </c>
      <c r="T182" s="153" t="s">
        <v>1617</v>
      </c>
      <c r="U182" s="135">
        <v>0</v>
      </c>
      <c r="V182" s="135">
        <f>ROUND(E182*U182,2)</f>
        <v>0</v>
      </c>
      <c r="W182" s="135"/>
      <c r="X182" s="135" t="s">
        <v>1458</v>
      </c>
      <c r="Y182" s="135" t="s">
        <v>1459</v>
      </c>
      <c r="Z182" s="125"/>
      <c r="AA182" s="125"/>
      <c r="AB182" s="125"/>
      <c r="AC182" s="125"/>
      <c r="AD182" s="125"/>
      <c r="AE182" s="125"/>
      <c r="AF182" s="125"/>
      <c r="AG182" s="125" t="s">
        <v>1460</v>
      </c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</row>
    <row r="183" spans="1:60" outlineLevel="2" x14ac:dyDescent="0.2">
      <c r="A183" s="132"/>
      <c r="B183" s="133"/>
      <c r="C183" s="170" t="s">
        <v>2048</v>
      </c>
      <c r="D183" s="168"/>
      <c r="E183" s="169"/>
      <c r="F183" s="135"/>
      <c r="G183" s="135"/>
      <c r="H183" s="135"/>
      <c r="I183" s="135"/>
      <c r="J183" s="135"/>
      <c r="K183" s="135"/>
      <c r="L183" s="135"/>
      <c r="M183" s="135"/>
      <c r="N183" s="134"/>
      <c r="O183" s="134"/>
      <c r="P183" s="134"/>
      <c r="Q183" s="134"/>
      <c r="R183" s="135"/>
      <c r="S183" s="135"/>
      <c r="T183" s="135"/>
      <c r="U183" s="135"/>
      <c r="V183" s="135"/>
      <c r="W183" s="135"/>
      <c r="X183" s="135"/>
      <c r="Y183" s="135"/>
      <c r="Z183" s="125"/>
      <c r="AA183" s="125"/>
      <c r="AB183" s="125"/>
      <c r="AC183" s="125"/>
      <c r="AD183" s="125"/>
      <c r="AE183" s="125"/>
      <c r="AF183" s="125"/>
      <c r="AG183" s="125" t="s">
        <v>1619</v>
      </c>
      <c r="AH183" s="125">
        <v>0</v>
      </c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</row>
    <row r="184" spans="1:60" outlineLevel="3" x14ac:dyDescent="0.2">
      <c r="A184" s="132"/>
      <c r="B184" s="133"/>
      <c r="C184" s="170" t="s">
        <v>1160</v>
      </c>
      <c r="D184" s="168"/>
      <c r="E184" s="169">
        <v>32.1</v>
      </c>
      <c r="F184" s="135"/>
      <c r="G184" s="135"/>
      <c r="H184" s="135"/>
      <c r="I184" s="135"/>
      <c r="J184" s="135"/>
      <c r="K184" s="135"/>
      <c r="L184" s="135"/>
      <c r="M184" s="135"/>
      <c r="N184" s="134"/>
      <c r="O184" s="134"/>
      <c r="P184" s="134"/>
      <c r="Q184" s="134"/>
      <c r="R184" s="135"/>
      <c r="S184" s="135"/>
      <c r="T184" s="135"/>
      <c r="U184" s="135"/>
      <c r="V184" s="135"/>
      <c r="W184" s="135"/>
      <c r="X184" s="135"/>
      <c r="Y184" s="135"/>
      <c r="Z184" s="125"/>
      <c r="AA184" s="125"/>
      <c r="AB184" s="125"/>
      <c r="AC184" s="125"/>
      <c r="AD184" s="125"/>
      <c r="AE184" s="125"/>
      <c r="AF184" s="125"/>
      <c r="AG184" s="125" t="s">
        <v>1619</v>
      </c>
      <c r="AH184" s="125">
        <v>0</v>
      </c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</row>
    <row r="185" spans="1:60" outlineLevel="3" x14ac:dyDescent="0.2">
      <c r="A185" s="132"/>
      <c r="B185" s="133"/>
      <c r="C185" s="170" t="s">
        <v>1161</v>
      </c>
      <c r="D185" s="168"/>
      <c r="E185" s="169">
        <v>40.18</v>
      </c>
      <c r="F185" s="135"/>
      <c r="G185" s="135"/>
      <c r="H185" s="135"/>
      <c r="I185" s="135"/>
      <c r="J185" s="135"/>
      <c r="K185" s="135"/>
      <c r="L185" s="135"/>
      <c r="M185" s="135"/>
      <c r="N185" s="134"/>
      <c r="O185" s="134"/>
      <c r="P185" s="134"/>
      <c r="Q185" s="134"/>
      <c r="R185" s="135"/>
      <c r="S185" s="135"/>
      <c r="T185" s="135"/>
      <c r="U185" s="135"/>
      <c r="V185" s="135"/>
      <c r="W185" s="135"/>
      <c r="X185" s="135"/>
      <c r="Y185" s="135"/>
      <c r="Z185" s="125"/>
      <c r="AA185" s="125"/>
      <c r="AB185" s="125"/>
      <c r="AC185" s="125"/>
      <c r="AD185" s="125"/>
      <c r="AE185" s="125"/>
      <c r="AF185" s="125"/>
      <c r="AG185" s="125" t="s">
        <v>1619</v>
      </c>
      <c r="AH185" s="125">
        <v>0</v>
      </c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</row>
    <row r="186" spans="1:60" outlineLevel="3" x14ac:dyDescent="0.2">
      <c r="A186" s="132"/>
      <c r="B186" s="133"/>
      <c r="C186" s="170" t="s">
        <v>1162</v>
      </c>
      <c r="D186" s="168"/>
      <c r="E186" s="169">
        <v>33</v>
      </c>
      <c r="F186" s="135"/>
      <c r="G186" s="135"/>
      <c r="H186" s="135"/>
      <c r="I186" s="135"/>
      <c r="J186" s="135"/>
      <c r="K186" s="135"/>
      <c r="L186" s="135"/>
      <c r="M186" s="135"/>
      <c r="N186" s="134"/>
      <c r="O186" s="134"/>
      <c r="P186" s="134"/>
      <c r="Q186" s="134"/>
      <c r="R186" s="135"/>
      <c r="S186" s="135"/>
      <c r="T186" s="135"/>
      <c r="U186" s="135"/>
      <c r="V186" s="135"/>
      <c r="W186" s="135"/>
      <c r="X186" s="135"/>
      <c r="Y186" s="135"/>
      <c r="Z186" s="125"/>
      <c r="AA186" s="125"/>
      <c r="AB186" s="125"/>
      <c r="AC186" s="125"/>
      <c r="AD186" s="125"/>
      <c r="AE186" s="125"/>
      <c r="AF186" s="125"/>
      <c r="AG186" s="125" t="s">
        <v>1619</v>
      </c>
      <c r="AH186" s="125">
        <v>0</v>
      </c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</row>
    <row r="187" spans="1:60" outlineLevel="3" x14ac:dyDescent="0.2">
      <c r="A187" s="132"/>
      <c r="B187" s="133"/>
      <c r="C187" s="170" t="s">
        <v>1163</v>
      </c>
      <c r="D187" s="168"/>
      <c r="E187" s="169">
        <v>49.6</v>
      </c>
      <c r="F187" s="135"/>
      <c r="G187" s="135"/>
      <c r="H187" s="135"/>
      <c r="I187" s="135"/>
      <c r="J187" s="135"/>
      <c r="K187" s="135"/>
      <c r="L187" s="135"/>
      <c r="M187" s="135"/>
      <c r="N187" s="134"/>
      <c r="O187" s="134"/>
      <c r="P187" s="134"/>
      <c r="Q187" s="134"/>
      <c r="R187" s="135"/>
      <c r="S187" s="135"/>
      <c r="T187" s="135"/>
      <c r="U187" s="135"/>
      <c r="V187" s="135"/>
      <c r="W187" s="135"/>
      <c r="X187" s="135"/>
      <c r="Y187" s="135"/>
      <c r="Z187" s="125"/>
      <c r="AA187" s="125"/>
      <c r="AB187" s="125"/>
      <c r="AC187" s="125"/>
      <c r="AD187" s="125"/>
      <c r="AE187" s="125"/>
      <c r="AF187" s="125"/>
      <c r="AG187" s="125" t="s">
        <v>1619</v>
      </c>
      <c r="AH187" s="125">
        <v>0</v>
      </c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</row>
    <row r="188" spans="1:60" outlineLevel="1" x14ac:dyDescent="0.2">
      <c r="A188" s="147">
        <v>48</v>
      </c>
      <c r="B188" s="148" t="s">
        <v>2053</v>
      </c>
      <c r="C188" s="163" t="s">
        <v>2054</v>
      </c>
      <c r="D188" s="149" t="s">
        <v>1641</v>
      </c>
      <c r="E188" s="150">
        <v>154.88</v>
      </c>
      <c r="F188" s="151"/>
      <c r="G188" s="152">
        <f>ROUND(E188*F188,2)</f>
        <v>0</v>
      </c>
      <c r="H188" s="151">
        <v>0</v>
      </c>
      <c r="I188" s="152">
        <f>ROUND(E188*H188,2)</f>
        <v>0</v>
      </c>
      <c r="J188" s="151">
        <v>9.1999999999999993</v>
      </c>
      <c r="K188" s="152">
        <f>ROUND(E188*J188,2)</f>
        <v>1424.9</v>
      </c>
      <c r="L188" s="152">
        <v>21</v>
      </c>
      <c r="M188" s="152">
        <f>G188*(1+L188/100)</f>
        <v>0</v>
      </c>
      <c r="N188" s="150">
        <v>0</v>
      </c>
      <c r="O188" s="150">
        <f>ROUND(E188*N188,2)</f>
        <v>0</v>
      </c>
      <c r="P188" s="150">
        <v>0</v>
      </c>
      <c r="Q188" s="150">
        <f>ROUND(E188*P188,2)</f>
        <v>0</v>
      </c>
      <c r="R188" s="152"/>
      <c r="S188" s="152" t="s">
        <v>1617</v>
      </c>
      <c r="T188" s="153" t="s">
        <v>1617</v>
      </c>
      <c r="U188" s="135">
        <v>0</v>
      </c>
      <c r="V188" s="135">
        <f>ROUND(E188*U188,2)</f>
        <v>0</v>
      </c>
      <c r="W188" s="135"/>
      <c r="X188" s="135" t="s">
        <v>1458</v>
      </c>
      <c r="Y188" s="135" t="s">
        <v>1459</v>
      </c>
      <c r="Z188" s="125"/>
      <c r="AA188" s="125"/>
      <c r="AB188" s="125"/>
      <c r="AC188" s="125"/>
      <c r="AD188" s="125"/>
      <c r="AE188" s="125"/>
      <c r="AF188" s="125"/>
      <c r="AG188" s="125" t="s">
        <v>1460</v>
      </c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</row>
    <row r="189" spans="1:60" outlineLevel="2" x14ac:dyDescent="0.2">
      <c r="A189" s="132"/>
      <c r="B189" s="133"/>
      <c r="C189" s="170" t="s">
        <v>1164</v>
      </c>
      <c r="D189" s="168"/>
      <c r="E189" s="169">
        <v>154.88</v>
      </c>
      <c r="F189" s="135"/>
      <c r="G189" s="135"/>
      <c r="H189" s="135"/>
      <c r="I189" s="135"/>
      <c r="J189" s="135"/>
      <c r="K189" s="135"/>
      <c r="L189" s="135"/>
      <c r="M189" s="135"/>
      <c r="N189" s="134"/>
      <c r="O189" s="134"/>
      <c r="P189" s="134"/>
      <c r="Q189" s="134"/>
      <c r="R189" s="135"/>
      <c r="S189" s="135"/>
      <c r="T189" s="135"/>
      <c r="U189" s="135"/>
      <c r="V189" s="135"/>
      <c r="W189" s="135"/>
      <c r="X189" s="135"/>
      <c r="Y189" s="135"/>
      <c r="Z189" s="125"/>
      <c r="AA189" s="125"/>
      <c r="AB189" s="125"/>
      <c r="AC189" s="125"/>
      <c r="AD189" s="125"/>
      <c r="AE189" s="125"/>
      <c r="AF189" s="125"/>
      <c r="AG189" s="125" t="s">
        <v>1619</v>
      </c>
      <c r="AH189" s="125">
        <v>0</v>
      </c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</row>
    <row r="190" spans="1:60" ht="22.5" outlineLevel="1" x14ac:dyDescent="0.2">
      <c r="A190" s="147">
        <v>49</v>
      </c>
      <c r="B190" s="148" t="s">
        <v>2056</v>
      </c>
      <c r="C190" s="163" t="s">
        <v>2057</v>
      </c>
      <c r="D190" s="149" t="s">
        <v>1641</v>
      </c>
      <c r="E190" s="150">
        <v>154.88</v>
      </c>
      <c r="F190" s="151"/>
      <c r="G190" s="152">
        <f>ROUND(E190*F190,2)</f>
        <v>0</v>
      </c>
      <c r="H190" s="151">
        <v>0</v>
      </c>
      <c r="I190" s="152">
        <f>ROUND(E190*H190,2)</f>
        <v>0</v>
      </c>
      <c r="J190" s="151">
        <v>175</v>
      </c>
      <c r="K190" s="152">
        <f>ROUND(E190*J190,2)</f>
        <v>27104</v>
      </c>
      <c r="L190" s="152">
        <v>21</v>
      </c>
      <c r="M190" s="152">
        <f>G190*(1+L190/100)</f>
        <v>0</v>
      </c>
      <c r="N190" s="150">
        <v>1.8380000000000001E-2</v>
      </c>
      <c r="O190" s="150">
        <f>ROUND(E190*N190,2)</f>
        <v>2.85</v>
      </c>
      <c r="P190" s="150">
        <v>0</v>
      </c>
      <c r="Q190" s="150">
        <f>ROUND(E190*P190,2)</f>
        <v>0</v>
      </c>
      <c r="R190" s="152"/>
      <c r="S190" s="152" t="s">
        <v>1456</v>
      </c>
      <c r="T190" s="153" t="s">
        <v>1457</v>
      </c>
      <c r="U190" s="135">
        <v>0</v>
      </c>
      <c r="V190" s="135">
        <f>ROUND(E190*U190,2)</f>
        <v>0</v>
      </c>
      <c r="W190" s="135"/>
      <c r="X190" s="135" t="s">
        <v>1458</v>
      </c>
      <c r="Y190" s="135" t="s">
        <v>1459</v>
      </c>
      <c r="Z190" s="125"/>
      <c r="AA190" s="125"/>
      <c r="AB190" s="125"/>
      <c r="AC190" s="125"/>
      <c r="AD190" s="125"/>
      <c r="AE190" s="125"/>
      <c r="AF190" s="125"/>
      <c r="AG190" s="125" t="s">
        <v>1460</v>
      </c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</row>
    <row r="191" spans="1:60" outlineLevel="2" x14ac:dyDescent="0.2">
      <c r="A191" s="132"/>
      <c r="B191" s="133"/>
      <c r="C191" s="269" t="s">
        <v>2058</v>
      </c>
      <c r="D191" s="270"/>
      <c r="E191" s="270"/>
      <c r="F191" s="270"/>
      <c r="G191" s="270"/>
      <c r="H191" s="135"/>
      <c r="I191" s="135"/>
      <c r="J191" s="135"/>
      <c r="K191" s="135"/>
      <c r="L191" s="135"/>
      <c r="M191" s="135"/>
      <c r="N191" s="134"/>
      <c r="O191" s="134"/>
      <c r="P191" s="134"/>
      <c r="Q191" s="134"/>
      <c r="R191" s="135"/>
      <c r="S191" s="135"/>
      <c r="T191" s="135"/>
      <c r="U191" s="135"/>
      <c r="V191" s="135"/>
      <c r="W191" s="135"/>
      <c r="X191" s="135"/>
      <c r="Y191" s="135"/>
      <c r="Z191" s="125"/>
      <c r="AA191" s="125"/>
      <c r="AB191" s="125"/>
      <c r="AC191" s="125"/>
      <c r="AD191" s="125"/>
      <c r="AE191" s="125"/>
      <c r="AF191" s="125"/>
      <c r="AG191" s="125" t="s">
        <v>1462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</row>
    <row r="192" spans="1:60" outlineLevel="3" x14ac:dyDescent="0.2">
      <c r="A192" s="132"/>
      <c r="B192" s="133"/>
      <c r="C192" s="271" t="s">
        <v>2059</v>
      </c>
      <c r="D192" s="272"/>
      <c r="E192" s="272"/>
      <c r="F192" s="272"/>
      <c r="G192" s="272"/>
      <c r="H192" s="135"/>
      <c r="I192" s="135"/>
      <c r="J192" s="135"/>
      <c r="K192" s="135"/>
      <c r="L192" s="135"/>
      <c r="M192" s="135"/>
      <c r="N192" s="134"/>
      <c r="O192" s="134"/>
      <c r="P192" s="134"/>
      <c r="Q192" s="134"/>
      <c r="R192" s="135"/>
      <c r="S192" s="135"/>
      <c r="T192" s="135"/>
      <c r="U192" s="135"/>
      <c r="V192" s="135"/>
      <c r="W192" s="135"/>
      <c r="X192" s="135"/>
      <c r="Y192" s="135"/>
      <c r="Z192" s="125"/>
      <c r="AA192" s="125"/>
      <c r="AB192" s="125"/>
      <c r="AC192" s="125"/>
      <c r="AD192" s="125"/>
      <c r="AE192" s="125"/>
      <c r="AF192" s="125"/>
      <c r="AG192" s="125" t="s">
        <v>1462</v>
      </c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</row>
    <row r="193" spans="1:60" outlineLevel="2" x14ac:dyDescent="0.2">
      <c r="A193" s="132"/>
      <c r="B193" s="133"/>
      <c r="C193" s="170" t="s">
        <v>2060</v>
      </c>
      <c r="D193" s="168"/>
      <c r="E193" s="169"/>
      <c r="F193" s="135"/>
      <c r="G193" s="135"/>
      <c r="H193" s="135"/>
      <c r="I193" s="135"/>
      <c r="J193" s="135"/>
      <c r="K193" s="135"/>
      <c r="L193" s="135"/>
      <c r="M193" s="135"/>
      <c r="N193" s="134"/>
      <c r="O193" s="134"/>
      <c r="P193" s="134"/>
      <c r="Q193" s="134"/>
      <c r="R193" s="135"/>
      <c r="S193" s="135"/>
      <c r="T193" s="135"/>
      <c r="U193" s="135"/>
      <c r="V193" s="135"/>
      <c r="W193" s="135"/>
      <c r="X193" s="135"/>
      <c r="Y193" s="135"/>
      <c r="Z193" s="125"/>
      <c r="AA193" s="125"/>
      <c r="AB193" s="125"/>
      <c r="AC193" s="125"/>
      <c r="AD193" s="125"/>
      <c r="AE193" s="125"/>
      <c r="AF193" s="125"/>
      <c r="AG193" s="125" t="s">
        <v>1619</v>
      </c>
      <c r="AH193" s="125">
        <v>0</v>
      </c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</row>
    <row r="194" spans="1:60" outlineLevel="3" x14ac:dyDescent="0.2">
      <c r="A194" s="132"/>
      <c r="B194" s="133"/>
      <c r="C194" s="170" t="s">
        <v>1160</v>
      </c>
      <c r="D194" s="168"/>
      <c r="E194" s="169">
        <v>32.1</v>
      </c>
      <c r="F194" s="135"/>
      <c r="G194" s="135"/>
      <c r="H194" s="135"/>
      <c r="I194" s="135"/>
      <c r="J194" s="135"/>
      <c r="K194" s="135"/>
      <c r="L194" s="135"/>
      <c r="M194" s="135"/>
      <c r="N194" s="134"/>
      <c r="O194" s="134"/>
      <c r="P194" s="134"/>
      <c r="Q194" s="134"/>
      <c r="R194" s="135"/>
      <c r="S194" s="135"/>
      <c r="T194" s="135"/>
      <c r="U194" s="135"/>
      <c r="V194" s="135"/>
      <c r="W194" s="135"/>
      <c r="X194" s="135"/>
      <c r="Y194" s="135"/>
      <c r="Z194" s="125"/>
      <c r="AA194" s="125"/>
      <c r="AB194" s="125"/>
      <c r="AC194" s="125"/>
      <c r="AD194" s="125"/>
      <c r="AE194" s="125"/>
      <c r="AF194" s="125"/>
      <c r="AG194" s="125" t="s">
        <v>1619</v>
      </c>
      <c r="AH194" s="125">
        <v>0</v>
      </c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</row>
    <row r="195" spans="1:60" outlineLevel="3" x14ac:dyDescent="0.2">
      <c r="A195" s="132"/>
      <c r="B195" s="133"/>
      <c r="C195" s="170" t="s">
        <v>1161</v>
      </c>
      <c r="D195" s="168"/>
      <c r="E195" s="169">
        <v>40.18</v>
      </c>
      <c r="F195" s="135"/>
      <c r="G195" s="135"/>
      <c r="H195" s="135"/>
      <c r="I195" s="135"/>
      <c r="J195" s="135"/>
      <c r="K195" s="135"/>
      <c r="L195" s="135"/>
      <c r="M195" s="135"/>
      <c r="N195" s="134"/>
      <c r="O195" s="134"/>
      <c r="P195" s="134"/>
      <c r="Q195" s="134"/>
      <c r="R195" s="135"/>
      <c r="S195" s="135"/>
      <c r="T195" s="135"/>
      <c r="U195" s="135"/>
      <c r="V195" s="135"/>
      <c r="W195" s="135"/>
      <c r="X195" s="135"/>
      <c r="Y195" s="135"/>
      <c r="Z195" s="125"/>
      <c r="AA195" s="125"/>
      <c r="AB195" s="125"/>
      <c r="AC195" s="125"/>
      <c r="AD195" s="125"/>
      <c r="AE195" s="125"/>
      <c r="AF195" s="125"/>
      <c r="AG195" s="125" t="s">
        <v>1619</v>
      </c>
      <c r="AH195" s="125">
        <v>0</v>
      </c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</row>
    <row r="196" spans="1:60" outlineLevel="3" x14ac:dyDescent="0.2">
      <c r="A196" s="132"/>
      <c r="B196" s="133"/>
      <c r="C196" s="170" t="s">
        <v>1162</v>
      </c>
      <c r="D196" s="168"/>
      <c r="E196" s="169">
        <v>33</v>
      </c>
      <c r="F196" s="135"/>
      <c r="G196" s="135"/>
      <c r="H196" s="135"/>
      <c r="I196" s="135"/>
      <c r="J196" s="135"/>
      <c r="K196" s="135"/>
      <c r="L196" s="135"/>
      <c r="M196" s="135"/>
      <c r="N196" s="134"/>
      <c r="O196" s="134"/>
      <c r="P196" s="134"/>
      <c r="Q196" s="134"/>
      <c r="R196" s="135"/>
      <c r="S196" s="135"/>
      <c r="T196" s="135"/>
      <c r="U196" s="135"/>
      <c r="V196" s="135"/>
      <c r="W196" s="135"/>
      <c r="X196" s="135"/>
      <c r="Y196" s="135"/>
      <c r="Z196" s="125"/>
      <c r="AA196" s="125"/>
      <c r="AB196" s="125"/>
      <c r="AC196" s="125"/>
      <c r="AD196" s="125"/>
      <c r="AE196" s="125"/>
      <c r="AF196" s="125"/>
      <c r="AG196" s="125" t="s">
        <v>1619</v>
      </c>
      <c r="AH196" s="125">
        <v>0</v>
      </c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</row>
    <row r="197" spans="1:60" outlineLevel="3" x14ac:dyDescent="0.2">
      <c r="A197" s="132"/>
      <c r="B197" s="133"/>
      <c r="C197" s="170" t="s">
        <v>1163</v>
      </c>
      <c r="D197" s="168"/>
      <c r="E197" s="169">
        <v>49.6</v>
      </c>
      <c r="F197" s="135"/>
      <c r="G197" s="135"/>
      <c r="H197" s="135"/>
      <c r="I197" s="135"/>
      <c r="J197" s="135"/>
      <c r="K197" s="135"/>
      <c r="L197" s="135"/>
      <c r="M197" s="135"/>
      <c r="N197" s="134"/>
      <c r="O197" s="134"/>
      <c r="P197" s="134"/>
      <c r="Q197" s="134"/>
      <c r="R197" s="135"/>
      <c r="S197" s="135"/>
      <c r="T197" s="135"/>
      <c r="U197" s="135"/>
      <c r="V197" s="135"/>
      <c r="W197" s="135"/>
      <c r="X197" s="135"/>
      <c r="Y197" s="135"/>
      <c r="Z197" s="125"/>
      <c r="AA197" s="125"/>
      <c r="AB197" s="125"/>
      <c r="AC197" s="125"/>
      <c r="AD197" s="125"/>
      <c r="AE197" s="125"/>
      <c r="AF197" s="125"/>
      <c r="AG197" s="125" t="s">
        <v>1619</v>
      </c>
      <c r="AH197" s="125">
        <v>0</v>
      </c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</row>
    <row r="198" spans="1:60" ht="25.5" x14ac:dyDescent="0.2">
      <c r="A198" s="140" t="s">
        <v>1451</v>
      </c>
      <c r="B198" s="141" t="s">
        <v>1323</v>
      </c>
      <c r="C198" s="162" t="s">
        <v>1324</v>
      </c>
      <c r="D198" s="142"/>
      <c r="E198" s="143"/>
      <c r="F198" s="144"/>
      <c r="G198" s="144">
        <f>SUMIF(AG199:AG215,"&lt;&gt;NOR",G199:G215)</f>
        <v>0</v>
      </c>
      <c r="H198" s="144"/>
      <c r="I198" s="144">
        <f>SUM(I199:I215)</f>
        <v>1203.28</v>
      </c>
      <c r="J198" s="144"/>
      <c r="K198" s="144">
        <f>SUM(K199:K215)</f>
        <v>39204.42</v>
      </c>
      <c r="L198" s="144"/>
      <c r="M198" s="144">
        <f>SUM(M199:M215)</f>
        <v>0</v>
      </c>
      <c r="N198" s="143"/>
      <c r="O198" s="143">
        <f>SUM(O199:O215)</f>
        <v>0.02</v>
      </c>
      <c r="P198" s="143"/>
      <c r="Q198" s="143">
        <f>SUM(Q199:Q215)</f>
        <v>0</v>
      </c>
      <c r="R198" s="144"/>
      <c r="S198" s="144"/>
      <c r="T198" s="145"/>
      <c r="U198" s="139"/>
      <c r="V198" s="139">
        <f>SUM(V199:V215)</f>
        <v>0</v>
      </c>
      <c r="W198" s="139"/>
      <c r="X198" s="139"/>
      <c r="Y198" s="139"/>
      <c r="AG198" t="s">
        <v>1452</v>
      </c>
    </row>
    <row r="199" spans="1:60" outlineLevel="1" x14ac:dyDescent="0.2">
      <c r="A199" s="147">
        <v>50</v>
      </c>
      <c r="B199" s="148" t="s">
        <v>2061</v>
      </c>
      <c r="C199" s="163" t="s">
        <v>2062</v>
      </c>
      <c r="D199" s="149" t="s">
        <v>1641</v>
      </c>
      <c r="E199" s="150">
        <v>62.4</v>
      </c>
      <c r="F199" s="151"/>
      <c r="G199" s="152">
        <f>ROUND(E199*F199,2)</f>
        <v>0</v>
      </c>
      <c r="H199" s="151">
        <v>1.59</v>
      </c>
      <c r="I199" s="152">
        <f>ROUND(E199*H199,2)</f>
        <v>99.22</v>
      </c>
      <c r="J199" s="151">
        <v>129.41</v>
      </c>
      <c r="K199" s="152">
        <f>ROUND(E199*J199,2)</f>
        <v>8075.18</v>
      </c>
      <c r="L199" s="152">
        <v>21</v>
      </c>
      <c r="M199" s="152">
        <f>G199*(1+L199/100)</f>
        <v>0</v>
      </c>
      <c r="N199" s="150">
        <v>4.0000000000000003E-5</v>
      </c>
      <c r="O199" s="150">
        <f>ROUND(E199*N199,2)</f>
        <v>0</v>
      </c>
      <c r="P199" s="150">
        <v>0</v>
      </c>
      <c r="Q199" s="150">
        <f>ROUND(E199*P199,2)</f>
        <v>0</v>
      </c>
      <c r="R199" s="152"/>
      <c r="S199" s="152" t="s">
        <v>1617</v>
      </c>
      <c r="T199" s="153" t="s">
        <v>1617</v>
      </c>
      <c r="U199" s="135">
        <v>0</v>
      </c>
      <c r="V199" s="135">
        <f>ROUND(E199*U199,2)</f>
        <v>0</v>
      </c>
      <c r="W199" s="135"/>
      <c r="X199" s="135" t="s">
        <v>1458</v>
      </c>
      <c r="Y199" s="135" t="s">
        <v>1459</v>
      </c>
      <c r="Z199" s="125"/>
      <c r="AA199" s="125"/>
      <c r="AB199" s="125"/>
      <c r="AC199" s="125"/>
      <c r="AD199" s="125"/>
      <c r="AE199" s="125"/>
      <c r="AF199" s="125"/>
      <c r="AG199" s="125" t="s">
        <v>1460</v>
      </c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</row>
    <row r="200" spans="1:60" outlineLevel="2" x14ac:dyDescent="0.2">
      <c r="A200" s="132"/>
      <c r="B200" s="133"/>
      <c r="C200" s="170" t="s">
        <v>1165</v>
      </c>
      <c r="D200" s="168"/>
      <c r="E200" s="169">
        <v>62.4</v>
      </c>
      <c r="F200" s="135"/>
      <c r="G200" s="135"/>
      <c r="H200" s="135"/>
      <c r="I200" s="135"/>
      <c r="J200" s="135"/>
      <c r="K200" s="135"/>
      <c r="L200" s="135"/>
      <c r="M200" s="135"/>
      <c r="N200" s="134"/>
      <c r="O200" s="134"/>
      <c r="P200" s="134"/>
      <c r="Q200" s="134"/>
      <c r="R200" s="135"/>
      <c r="S200" s="135"/>
      <c r="T200" s="135"/>
      <c r="U200" s="135"/>
      <c r="V200" s="135"/>
      <c r="W200" s="135"/>
      <c r="X200" s="135"/>
      <c r="Y200" s="135"/>
      <c r="Z200" s="125"/>
      <c r="AA200" s="125"/>
      <c r="AB200" s="125"/>
      <c r="AC200" s="125"/>
      <c r="AD200" s="125"/>
      <c r="AE200" s="125"/>
      <c r="AF200" s="125"/>
      <c r="AG200" s="125" t="s">
        <v>1619</v>
      </c>
      <c r="AH200" s="125">
        <v>0</v>
      </c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</row>
    <row r="201" spans="1:60" outlineLevel="1" x14ac:dyDescent="0.2">
      <c r="A201" s="147">
        <v>51</v>
      </c>
      <c r="B201" s="148" t="s">
        <v>1166</v>
      </c>
      <c r="C201" s="163" t="s">
        <v>1167</v>
      </c>
      <c r="D201" s="149" t="s">
        <v>1641</v>
      </c>
      <c r="E201" s="150">
        <v>400</v>
      </c>
      <c r="F201" s="151"/>
      <c r="G201" s="152">
        <f>ROUND(E201*F201,2)</f>
        <v>0</v>
      </c>
      <c r="H201" s="151">
        <v>0</v>
      </c>
      <c r="I201" s="152">
        <f>ROUND(E201*H201,2)</f>
        <v>0</v>
      </c>
      <c r="J201" s="151">
        <v>77.099999999999994</v>
      </c>
      <c r="K201" s="152">
        <f>ROUND(E201*J201,2)</f>
        <v>30840</v>
      </c>
      <c r="L201" s="152">
        <v>21</v>
      </c>
      <c r="M201" s="152">
        <f>G201*(1+L201/100)</f>
        <v>0</v>
      </c>
      <c r="N201" s="150">
        <v>0</v>
      </c>
      <c r="O201" s="150">
        <f>ROUND(E201*N201,2)</f>
        <v>0</v>
      </c>
      <c r="P201" s="150">
        <v>0</v>
      </c>
      <c r="Q201" s="150">
        <f>ROUND(E201*P201,2)</f>
        <v>0</v>
      </c>
      <c r="R201" s="152"/>
      <c r="S201" s="152" t="s">
        <v>1617</v>
      </c>
      <c r="T201" s="153" t="s">
        <v>1617</v>
      </c>
      <c r="U201" s="135">
        <v>0</v>
      </c>
      <c r="V201" s="135">
        <f>ROUND(E201*U201,2)</f>
        <v>0</v>
      </c>
      <c r="W201" s="135"/>
      <c r="X201" s="135" t="s">
        <v>1458</v>
      </c>
      <c r="Y201" s="135" t="s">
        <v>1459</v>
      </c>
      <c r="Z201" s="125"/>
      <c r="AA201" s="125"/>
      <c r="AB201" s="125"/>
      <c r="AC201" s="125"/>
      <c r="AD201" s="125"/>
      <c r="AE201" s="125"/>
      <c r="AF201" s="125"/>
      <c r="AG201" s="125" t="s">
        <v>1460</v>
      </c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</row>
    <row r="202" spans="1:60" outlineLevel="2" x14ac:dyDescent="0.2">
      <c r="A202" s="132"/>
      <c r="B202" s="133"/>
      <c r="C202" s="170" t="s">
        <v>1168</v>
      </c>
      <c r="D202" s="168"/>
      <c r="E202" s="169">
        <v>400</v>
      </c>
      <c r="F202" s="135"/>
      <c r="G202" s="135"/>
      <c r="H202" s="135"/>
      <c r="I202" s="135"/>
      <c r="J202" s="135"/>
      <c r="K202" s="135"/>
      <c r="L202" s="135"/>
      <c r="M202" s="135"/>
      <c r="N202" s="134"/>
      <c r="O202" s="134"/>
      <c r="P202" s="134"/>
      <c r="Q202" s="134"/>
      <c r="R202" s="135"/>
      <c r="S202" s="135"/>
      <c r="T202" s="135"/>
      <c r="U202" s="135"/>
      <c r="V202" s="135"/>
      <c r="W202" s="135"/>
      <c r="X202" s="135"/>
      <c r="Y202" s="135"/>
      <c r="Z202" s="125"/>
      <c r="AA202" s="125"/>
      <c r="AB202" s="125"/>
      <c r="AC202" s="125"/>
      <c r="AD202" s="125"/>
      <c r="AE202" s="125"/>
      <c r="AF202" s="125"/>
      <c r="AG202" s="125" t="s">
        <v>1619</v>
      </c>
      <c r="AH202" s="125">
        <v>0</v>
      </c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</row>
    <row r="203" spans="1:60" outlineLevel="1" x14ac:dyDescent="0.2">
      <c r="A203" s="147">
        <v>52</v>
      </c>
      <c r="B203" s="148" t="s">
        <v>2067</v>
      </c>
      <c r="C203" s="163" t="s">
        <v>2068</v>
      </c>
      <c r="D203" s="149" t="s">
        <v>1672</v>
      </c>
      <c r="E203" s="150">
        <v>1</v>
      </c>
      <c r="F203" s="151"/>
      <c r="G203" s="152">
        <f>ROUND(E203*F203,2)</f>
        <v>0</v>
      </c>
      <c r="H203" s="151">
        <v>15.06</v>
      </c>
      <c r="I203" s="152">
        <f>ROUND(E203*H203,2)</f>
        <v>15.06</v>
      </c>
      <c r="J203" s="151">
        <v>72.739999999999995</v>
      </c>
      <c r="K203" s="152">
        <f>ROUND(E203*J203,2)</f>
        <v>72.739999999999995</v>
      </c>
      <c r="L203" s="152">
        <v>21</v>
      </c>
      <c r="M203" s="152">
        <f>G203*(1+L203/100)</f>
        <v>0</v>
      </c>
      <c r="N203" s="150">
        <v>1.0000000000000001E-5</v>
      </c>
      <c r="O203" s="150">
        <f>ROUND(E203*N203,2)</f>
        <v>0</v>
      </c>
      <c r="P203" s="150">
        <v>0</v>
      </c>
      <c r="Q203" s="150">
        <f>ROUND(E203*P203,2)</f>
        <v>0</v>
      </c>
      <c r="R203" s="152"/>
      <c r="S203" s="152" t="s">
        <v>1617</v>
      </c>
      <c r="T203" s="153" t="s">
        <v>1617</v>
      </c>
      <c r="U203" s="135">
        <v>0</v>
      </c>
      <c r="V203" s="135">
        <f>ROUND(E203*U203,2)</f>
        <v>0</v>
      </c>
      <c r="W203" s="135"/>
      <c r="X203" s="135" t="s">
        <v>1458</v>
      </c>
      <c r="Y203" s="135" t="s">
        <v>1459</v>
      </c>
      <c r="Z203" s="125"/>
      <c r="AA203" s="125"/>
      <c r="AB203" s="125"/>
      <c r="AC203" s="125"/>
      <c r="AD203" s="125"/>
      <c r="AE203" s="125"/>
      <c r="AF203" s="125"/>
      <c r="AG203" s="125" t="s">
        <v>1460</v>
      </c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</row>
    <row r="204" spans="1:60" outlineLevel="2" x14ac:dyDescent="0.2">
      <c r="A204" s="132"/>
      <c r="B204" s="133"/>
      <c r="C204" s="170" t="s">
        <v>2069</v>
      </c>
      <c r="D204" s="168"/>
      <c r="E204" s="169"/>
      <c r="F204" s="135"/>
      <c r="G204" s="135"/>
      <c r="H204" s="135"/>
      <c r="I204" s="135"/>
      <c r="J204" s="135"/>
      <c r="K204" s="135"/>
      <c r="L204" s="135"/>
      <c r="M204" s="135"/>
      <c r="N204" s="134"/>
      <c r="O204" s="134"/>
      <c r="P204" s="134"/>
      <c r="Q204" s="134"/>
      <c r="R204" s="135"/>
      <c r="S204" s="135"/>
      <c r="T204" s="135"/>
      <c r="U204" s="135"/>
      <c r="V204" s="135"/>
      <c r="W204" s="135"/>
      <c r="X204" s="135"/>
      <c r="Y204" s="135"/>
      <c r="Z204" s="125"/>
      <c r="AA204" s="125"/>
      <c r="AB204" s="125"/>
      <c r="AC204" s="125"/>
      <c r="AD204" s="125"/>
      <c r="AE204" s="125"/>
      <c r="AF204" s="125"/>
      <c r="AG204" s="125" t="s">
        <v>1619</v>
      </c>
      <c r="AH204" s="125">
        <v>0</v>
      </c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</row>
    <row r="205" spans="1:60" outlineLevel="3" x14ac:dyDescent="0.2">
      <c r="A205" s="132"/>
      <c r="B205" s="133"/>
      <c r="C205" s="170" t="s">
        <v>1169</v>
      </c>
      <c r="D205" s="168"/>
      <c r="E205" s="169">
        <v>1</v>
      </c>
      <c r="F205" s="135"/>
      <c r="G205" s="135"/>
      <c r="H205" s="135"/>
      <c r="I205" s="135"/>
      <c r="J205" s="135"/>
      <c r="K205" s="135"/>
      <c r="L205" s="135"/>
      <c r="M205" s="135"/>
      <c r="N205" s="134"/>
      <c r="O205" s="134"/>
      <c r="P205" s="134"/>
      <c r="Q205" s="134"/>
      <c r="R205" s="135"/>
      <c r="S205" s="135"/>
      <c r="T205" s="135"/>
      <c r="U205" s="135"/>
      <c r="V205" s="135"/>
      <c r="W205" s="135"/>
      <c r="X205" s="135"/>
      <c r="Y205" s="135"/>
      <c r="Z205" s="125"/>
      <c r="AA205" s="125"/>
      <c r="AB205" s="125"/>
      <c r="AC205" s="125"/>
      <c r="AD205" s="125"/>
      <c r="AE205" s="125"/>
      <c r="AF205" s="125"/>
      <c r="AG205" s="125" t="s">
        <v>1619</v>
      </c>
      <c r="AH205" s="125">
        <v>0</v>
      </c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</row>
    <row r="206" spans="1:60" outlineLevel="1" x14ac:dyDescent="0.2">
      <c r="A206" s="147">
        <v>53</v>
      </c>
      <c r="B206" s="148" t="s">
        <v>2072</v>
      </c>
      <c r="C206" s="163" t="s">
        <v>2073</v>
      </c>
      <c r="D206" s="149" t="s">
        <v>1672</v>
      </c>
      <c r="E206" s="150">
        <v>1</v>
      </c>
      <c r="F206" s="151"/>
      <c r="G206" s="152">
        <f>ROUND(E206*F206,2)</f>
        <v>0</v>
      </c>
      <c r="H206" s="151">
        <v>0</v>
      </c>
      <c r="I206" s="152">
        <f>ROUND(E206*H206,2)</f>
        <v>0</v>
      </c>
      <c r="J206" s="151">
        <v>216.5</v>
      </c>
      <c r="K206" s="152">
        <f>ROUND(E206*J206,2)</f>
        <v>216.5</v>
      </c>
      <c r="L206" s="152">
        <v>21</v>
      </c>
      <c r="M206" s="152">
        <f>G206*(1+L206/100)</f>
        <v>0</v>
      </c>
      <c r="N206" s="150">
        <v>0</v>
      </c>
      <c r="O206" s="150">
        <f>ROUND(E206*N206,2)</f>
        <v>0</v>
      </c>
      <c r="P206" s="150">
        <v>0</v>
      </c>
      <c r="Q206" s="150">
        <f>ROUND(E206*P206,2)</f>
        <v>0</v>
      </c>
      <c r="R206" s="152"/>
      <c r="S206" s="152" t="s">
        <v>1617</v>
      </c>
      <c r="T206" s="153" t="s">
        <v>1617</v>
      </c>
      <c r="U206" s="135">
        <v>0</v>
      </c>
      <c r="V206" s="135">
        <f>ROUND(E206*U206,2)</f>
        <v>0</v>
      </c>
      <c r="W206" s="135"/>
      <c r="X206" s="135" t="s">
        <v>1458</v>
      </c>
      <c r="Y206" s="135" t="s">
        <v>1459</v>
      </c>
      <c r="Z206" s="125"/>
      <c r="AA206" s="125"/>
      <c r="AB206" s="125"/>
      <c r="AC206" s="125"/>
      <c r="AD206" s="125"/>
      <c r="AE206" s="125"/>
      <c r="AF206" s="125"/>
      <c r="AG206" s="125" t="s">
        <v>1460</v>
      </c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</row>
    <row r="207" spans="1:60" outlineLevel="2" x14ac:dyDescent="0.2">
      <c r="A207" s="132"/>
      <c r="B207" s="133"/>
      <c r="C207" s="170" t="s">
        <v>1170</v>
      </c>
      <c r="D207" s="168"/>
      <c r="E207" s="169">
        <v>1</v>
      </c>
      <c r="F207" s="135"/>
      <c r="G207" s="135"/>
      <c r="H207" s="135"/>
      <c r="I207" s="135"/>
      <c r="J207" s="135"/>
      <c r="K207" s="135"/>
      <c r="L207" s="135"/>
      <c r="M207" s="135"/>
      <c r="N207" s="134"/>
      <c r="O207" s="134"/>
      <c r="P207" s="134"/>
      <c r="Q207" s="134"/>
      <c r="R207" s="135"/>
      <c r="S207" s="135"/>
      <c r="T207" s="135"/>
      <c r="U207" s="135"/>
      <c r="V207" s="135"/>
      <c r="W207" s="135"/>
      <c r="X207" s="135"/>
      <c r="Y207" s="135"/>
      <c r="Z207" s="125"/>
      <c r="AA207" s="125"/>
      <c r="AB207" s="125"/>
      <c r="AC207" s="125"/>
      <c r="AD207" s="125"/>
      <c r="AE207" s="125"/>
      <c r="AF207" s="125"/>
      <c r="AG207" s="125" t="s">
        <v>1619</v>
      </c>
      <c r="AH207" s="125">
        <v>0</v>
      </c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</row>
    <row r="208" spans="1:60" outlineLevel="1" x14ac:dyDescent="0.2">
      <c r="A208" s="147">
        <v>54</v>
      </c>
      <c r="B208" s="148" t="s">
        <v>2086</v>
      </c>
      <c r="C208" s="163" t="s">
        <v>2087</v>
      </c>
      <c r="D208" s="149" t="s">
        <v>1672</v>
      </c>
      <c r="E208" s="150">
        <v>1</v>
      </c>
      <c r="F208" s="151"/>
      <c r="G208" s="152">
        <f>ROUND(E208*F208,2)</f>
        <v>0</v>
      </c>
      <c r="H208" s="151">
        <v>1089</v>
      </c>
      <c r="I208" s="152">
        <f>ROUND(E208*H208,2)</f>
        <v>1089</v>
      </c>
      <c r="J208" s="151">
        <v>0</v>
      </c>
      <c r="K208" s="152">
        <f>ROUND(E208*J208,2)</f>
        <v>0</v>
      </c>
      <c r="L208" s="152">
        <v>21</v>
      </c>
      <c r="M208" s="152">
        <f>G208*(1+L208/100)</f>
        <v>0</v>
      </c>
      <c r="N208" s="150">
        <v>1.55E-2</v>
      </c>
      <c r="O208" s="150">
        <f>ROUND(E208*N208,2)</f>
        <v>0.02</v>
      </c>
      <c r="P208" s="150">
        <v>0</v>
      </c>
      <c r="Q208" s="150">
        <f>ROUND(E208*P208,2)</f>
        <v>0</v>
      </c>
      <c r="R208" s="152" t="s">
        <v>1657</v>
      </c>
      <c r="S208" s="152" t="s">
        <v>1617</v>
      </c>
      <c r="T208" s="153" t="s">
        <v>1617</v>
      </c>
      <c r="U208" s="135">
        <v>0</v>
      </c>
      <c r="V208" s="135">
        <f>ROUND(E208*U208,2)</f>
        <v>0</v>
      </c>
      <c r="W208" s="135"/>
      <c r="X208" s="135" t="s">
        <v>1541</v>
      </c>
      <c r="Y208" s="135" t="s">
        <v>1459</v>
      </c>
      <c r="Z208" s="125"/>
      <c r="AA208" s="125"/>
      <c r="AB208" s="125"/>
      <c r="AC208" s="125"/>
      <c r="AD208" s="125"/>
      <c r="AE208" s="125"/>
      <c r="AF208" s="125"/>
      <c r="AG208" s="125" t="s">
        <v>1542</v>
      </c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</row>
    <row r="209" spans="1:60" outlineLevel="2" x14ac:dyDescent="0.2">
      <c r="A209" s="132"/>
      <c r="B209" s="133"/>
      <c r="C209" s="269" t="s">
        <v>2088</v>
      </c>
      <c r="D209" s="270"/>
      <c r="E209" s="270"/>
      <c r="F209" s="270"/>
      <c r="G209" s="270"/>
      <c r="H209" s="135"/>
      <c r="I209" s="135"/>
      <c r="J209" s="135"/>
      <c r="K209" s="135"/>
      <c r="L209" s="135"/>
      <c r="M209" s="135"/>
      <c r="N209" s="134"/>
      <c r="O209" s="134"/>
      <c r="P209" s="134"/>
      <c r="Q209" s="134"/>
      <c r="R209" s="135"/>
      <c r="S209" s="135"/>
      <c r="T209" s="135"/>
      <c r="U209" s="135"/>
      <c r="V209" s="135"/>
      <c r="W209" s="135"/>
      <c r="X209" s="135"/>
      <c r="Y209" s="135"/>
      <c r="Z209" s="125"/>
      <c r="AA209" s="125"/>
      <c r="AB209" s="125"/>
      <c r="AC209" s="125"/>
      <c r="AD209" s="125"/>
      <c r="AE209" s="125"/>
      <c r="AF209" s="125"/>
      <c r="AG209" s="125" t="s">
        <v>1462</v>
      </c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</row>
    <row r="210" spans="1:60" outlineLevel="3" x14ac:dyDescent="0.2">
      <c r="A210" s="132"/>
      <c r="B210" s="133"/>
      <c r="C210" s="271" t="s">
        <v>2089</v>
      </c>
      <c r="D210" s="272"/>
      <c r="E210" s="272"/>
      <c r="F210" s="272"/>
      <c r="G210" s="272"/>
      <c r="H210" s="135"/>
      <c r="I210" s="135"/>
      <c r="J210" s="135"/>
      <c r="K210" s="135"/>
      <c r="L210" s="135"/>
      <c r="M210" s="135"/>
      <c r="N210" s="134"/>
      <c r="O210" s="134"/>
      <c r="P210" s="134"/>
      <c r="Q210" s="134"/>
      <c r="R210" s="135"/>
      <c r="S210" s="135"/>
      <c r="T210" s="135"/>
      <c r="U210" s="135"/>
      <c r="V210" s="135"/>
      <c r="W210" s="135"/>
      <c r="X210" s="135"/>
      <c r="Y210" s="135"/>
      <c r="Z210" s="125"/>
      <c r="AA210" s="125"/>
      <c r="AB210" s="125"/>
      <c r="AC210" s="125"/>
      <c r="AD210" s="125"/>
      <c r="AE210" s="125"/>
      <c r="AF210" s="125"/>
      <c r="AG210" s="125" t="s">
        <v>1462</v>
      </c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</row>
    <row r="211" spans="1:60" outlineLevel="3" x14ac:dyDescent="0.2">
      <c r="A211" s="132"/>
      <c r="B211" s="133"/>
      <c r="C211" s="271" t="s">
        <v>2090</v>
      </c>
      <c r="D211" s="272"/>
      <c r="E211" s="272"/>
      <c r="F211" s="272"/>
      <c r="G211" s="272"/>
      <c r="H211" s="135"/>
      <c r="I211" s="135"/>
      <c r="J211" s="135"/>
      <c r="K211" s="135"/>
      <c r="L211" s="135"/>
      <c r="M211" s="135"/>
      <c r="N211" s="134"/>
      <c r="O211" s="134"/>
      <c r="P211" s="134"/>
      <c r="Q211" s="134"/>
      <c r="R211" s="135"/>
      <c r="S211" s="135"/>
      <c r="T211" s="135"/>
      <c r="U211" s="135"/>
      <c r="V211" s="135"/>
      <c r="W211" s="135"/>
      <c r="X211" s="135"/>
      <c r="Y211" s="135"/>
      <c r="Z211" s="125"/>
      <c r="AA211" s="125"/>
      <c r="AB211" s="125"/>
      <c r="AC211" s="125"/>
      <c r="AD211" s="125"/>
      <c r="AE211" s="125"/>
      <c r="AF211" s="125"/>
      <c r="AG211" s="125" t="s">
        <v>1462</v>
      </c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</row>
    <row r="212" spans="1:60" outlineLevel="3" x14ac:dyDescent="0.2">
      <c r="A212" s="132"/>
      <c r="B212" s="133"/>
      <c r="C212" s="271" t="s">
        <v>1171</v>
      </c>
      <c r="D212" s="272"/>
      <c r="E212" s="272"/>
      <c r="F212" s="272"/>
      <c r="G212" s="272"/>
      <c r="H212" s="135"/>
      <c r="I212" s="135"/>
      <c r="J212" s="135"/>
      <c r="K212" s="135"/>
      <c r="L212" s="135"/>
      <c r="M212" s="135"/>
      <c r="N212" s="134"/>
      <c r="O212" s="134"/>
      <c r="P212" s="134"/>
      <c r="Q212" s="134"/>
      <c r="R212" s="135"/>
      <c r="S212" s="135"/>
      <c r="T212" s="135"/>
      <c r="U212" s="135"/>
      <c r="V212" s="135"/>
      <c r="W212" s="135"/>
      <c r="X212" s="135"/>
      <c r="Y212" s="135"/>
      <c r="Z212" s="125"/>
      <c r="AA212" s="125"/>
      <c r="AB212" s="125"/>
      <c r="AC212" s="125"/>
      <c r="AD212" s="125"/>
      <c r="AE212" s="125"/>
      <c r="AF212" s="125"/>
      <c r="AG212" s="125" t="s">
        <v>1462</v>
      </c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</row>
    <row r="213" spans="1:60" outlineLevel="3" x14ac:dyDescent="0.2">
      <c r="A213" s="132"/>
      <c r="B213" s="133"/>
      <c r="C213" s="271" t="s">
        <v>1172</v>
      </c>
      <c r="D213" s="272"/>
      <c r="E213" s="272"/>
      <c r="F213" s="272"/>
      <c r="G213" s="272"/>
      <c r="H213" s="135"/>
      <c r="I213" s="135"/>
      <c r="J213" s="135"/>
      <c r="K213" s="135"/>
      <c r="L213" s="135"/>
      <c r="M213" s="135"/>
      <c r="N213" s="134"/>
      <c r="O213" s="134"/>
      <c r="P213" s="134"/>
      <c r="Q213" s="134"/>
      <c r="R213" s="135"/>
      <c r="S213" s="135"/>
      <c r="T213" s="135"/>
      <c r="U213" s="135"/>
      <c r="V213" s="135"/>
      <c r="W213" s="135"/>
      <c r="X213" s="135"/>
      <c r="Y213" s="135"/>
      <c r="Z213" s="125"/>
      <c r="AA213" s="125"/>
      <c r="AB213" s="125"/>
      <c r="AC213" s="125"/>
      <c r="AD213" s="125"/>
      <c r="AE213" s="125"/>
      <c r="AF213" s="125"/>
      <c r="AG213" s="125" t="s">
        <v>1462</v>
      </c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</row>
    <row r="214" spans="1:60" outlineLevel="2" x14ac:dyDescent="0.2">
      <c r="A214" s="132"/>
      <c r="B214" s="133"/>
      <c r="C214" s="170" t="s">
        <v>2069</v>
      </c>
      <c r="D214" s="168"/>
      <c r="E214" s="169"/>
      <c r="F214" s="135"/>
      <c r="G214" s="135"/>
      <c r="H214" s="135"/>
      <c r="I214" s="135"/>
      <c r="J214" s="135"/>
      <c r="K214" s="135"/>
      <c r="L214" s="135"/>
      <c r="M214" s="135"/>
      <c r="N214" s="134"/>
      <c r="O214" s="134"/>
      <c r="P214" s="134"/>
      <c r="Q214" s="134"/>
      <c r="R214" s="135"/>
      <c r="S214" s="135"/>
      <c r="T214" s="135"/>
      <c r="U214" s="135"/>
      <c r="V214" s="135"/>
      <c r="W214" s="135"/>
      <c r="X214" s="135"/>
      <c r="Y214" s="135"/>
      <c r="Z214" s="125"/>
      <c r="AA214" s="125"/>
      <c r="AB214" s="125"/>
      <c r="AC214" s="125"/>
      <c r="AD214" s="125"/>
      <c r="AE214" s="125"/>
      <c r="AF214" s="125"/>
      <c r="AG214" s="125" t="s">
        <v>1619</v>
      </c>
      <c r="AH214" s="125">
        <v>0</v>
      </c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</row>
    <row r="215" spans="1:60" outlineLevel="3" x14ac:dyDescent="0.2">
      <c r="A215" s="132"/>
      <c r="B215" s="133"/>
      <c r="C215" s="170" t="s">
        <v>1169</v>
      </c>
      <c r="D215" s="168"/>
      <c r="E215" s="169">
        <v>1</v>
      </c>
      <c r="F215" s="135"/>
      <c r="G215" s="135"/>
      <c r="H215" s="135"/>
      <c r="I215" s="135"/>
      <c r="J215" s="135"/>
      <c r="K215" s="135"/>
      <c r="L215" s="135"/>
      <c r="M215" s="135"/>
      <c r="N215" s="134"/>
      <c r="O215" s="134"/>
      <c r="P215" s="134"/>
      <c r="Q215" s="134"/>
      <c r="R215" s="135"/>
      <c r="S215" s="135"/>
      <c r="T215" s="135"/>
      <c r="U215" s="135"/>
      <c r="V215" s="135"/>
      <c r="W215" s="135"/>
      <c r="X215" s="135"/>
      <c r="Y215" s="135"/>
      <c r="Z215" s="125"/>
      <c r="AA215" s="125"/>
      <c r="AB215" s="125"/>
      <c r="AC215" s="125"/>
      <c r="AD215" s="125"/>
      <c r="AE215" s="125"/>
      <c r="AF215" s="125"/>
      <c r="AG215" s="125" t="s">
        <v>1619</v>
      </c>
      <c r="AH215" s="125">
        <v>0</v>
      </c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</row>
    <row r="216" spans="1:60" x14ac:dyDescent="0.2">
      <c r="A216" s="140" t="s">
        <v>1451</v>
      </c>
      <c r="B216" s="141" t="s">
        <v>1325</v>
      </c>
      <c r="C216" s="162" t="s">
        <v>1326</v>
      </c>
      <c r="D216" s="142"/>
      <c r="E216" s="143"/>
      <c r="F216" s="144"/>
      <c r="G216" s="144">
        <f>SUMIF(AG217:AG285,"&lt;&gt;NOR",G217:G285)</f>
        <v>0</v>
      </c>
      <c r="H216" s="144"/>
      <c r="I216" s="144">
        <f>SUM(I217:I285)</f>
        <v>5363.07</v>
      </c>
      <c r="J216" s="144"/>
      <c r="K216" s="144">
        <f>SUM(K217:K285)</f>
        <v>168043.93</v>
      </c>
      <c r="L216" s="144"/>
      <c r="M216" s="144">
        <f>SUM(M217:M285)</f>
        <v>0</v>
      </c>
      <c r="N216" s="143"/>
      <c r="O216" s="143">
        <f>SUM(O217:O285)</f>
        <v>0.03</v>
      </c>
      <c r="P216" s="143"/>
      <c r="Q216" s="143">
        <f>SUM(Q217:Q285)</f>
        <v>37.47</v>
      </c>
      <c r="R216" s="144"/>
      <c r="S216" s="144"/>
      <c r="T216" s="145"/>
      <c r="U216" s="139"/>
      <c r="V216" s="139">
        <f>SUM(V217:V285)</f>
        <v>0</v>
      </c>
      <c r="W216" s="139"/>
      <c r="X216" s="139"/>
      <c r="Y216" s="139"/>
      <c r="AG216" t="s">
        <v>1452</v>
      </c>
    </row>
    <row r="217" spans="1:60" outlineLevel="1" x14ac:dyDescent="0.2">
      <c r="A217" s="147">
        <v>55</v>
      </c>
      <c r="B217" s="148" t="s">
        <v>1173</v>
      </c>
      <c r="C217" s="163" t="s">
        <v>1174</v>
      </c>
      <c r="D217" s="149" t="s">
        <v>1641</v>
      </c>
      <c r="E217" s="150">
        <v>2.4</v>
      </c>
      <c r="F217" s="151"/>
      <c r="G217" s="152">
        <f>ROUND(E217*F217,2)</f>
        <v>0</v>
      </c>
      <c r="H217" s="151">
        <v>19.45</v>
      </c>
      <c r="I217" s="152">
        <f>ROUND(E217*H217,2)</f>
        <v>46.68</v>
      </c>
      <c r="J217" s="151">
        <v>119.05</v>
      </c>
      <c r="K217" s="152">
        <f>ROUND(E217*J217,2)</f>
        <v>285.72000000000003</v>
      </c>
      <c r="L217" s="152">
        <v>21</v>
      </c>
      <c r="M217" s="152">
        <f>G217*(1+L217/100)</f>
        <v>0</v>
      </c>
      <c r="N217" s="150">
        <v>6.7000000000000002E-4</v>
      </c>
      <c r="O217" s="150">
        <f>ROUND(E217*N217,2)</f>
        <v>0</v>
      </c>
      <c r="P217" s="150">
        <v>0.184</v>
      </c>
      <c r="Q217" s="150">
        <f>ROUND(E217*P217,2)</f>
        <v>0.44</v>
      </c>
      <c r="R217" s="152"/>
      <c r="S217" s="152" t="s">
        <v>1617</v>
      </c>
      <c r="T217" s="153" t="s">
        <v>1617</v>
      </c>
      <c r="U217" s="135">
        <v>0</v>
      </c>
      <c r="V217" s="135">
        <f>ROUND(E217*U217,2)</f>
        <v>0</v>
      </c>
      <c r="W217" s="135"/>
      <c r="X217" s="135" t="s">
        <v>1458</v>
      </c>
      <c r="Y217" s="135" t="s">
        <v>1459</v>
      </c>
      <c r="Z217" s="125"/>
      <c r="AA217" s="125"/>
      <c r="AB217" s="125"/>
      <c r="AC217" s="125"/>
      <c r="AD217" s="125"/>
      <c r="AE217" s="125"/>
      <c r="AF217" s="125"/>
      <c r="AG217" s="125" t="s">
        <v>1460</v>
      </c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</row>
    <row r="218" spans="1:60" outlineLevel="2" x14ac:dyDescent="0.2">
      <c r="A218" s="132"/>
      <c r="B218" s="133"/>
      <c r="C218" s="170" t="s">
        <v>1175</v>
      </c>
      <c r="D218" s="168"/>
      <c r="E218" s="169">
        <v>2.4</v>
      </c>
      <c r="F218" s="135"/>
      <c r="G218" s="135"/>
      <c r="H218" s="135"/>
      <c r="I218" s="135"/>
      <c r="J218" s="135"/>
      <c r="K218" s="135"/>
      <c r="L218" s="135"/>
      <c r="M218" s="135"/>
      <c r="N218" s="134"/>
      <c r="O218" s="134"/>
      <c r="P218" s="134"/>
      <c r="Q218" s="134"/>
      <c r="R218" s="135"/>
      <c r="S218" s="135"/>
      <c r="T218" s="135"/>
      <c r="U218" s="135"/>
      <c r="V218" s="135"/>
      <c r="W218" s="135"/>
      <c r="X218" s="135"/>
      <c r="Y218" s="135"/>
      <c r="Z218" s="125"/>
      <c r="AA218" s="125"/>
      <c r="AB218" s="125"/>
      <c r="AC218" s="125"/>
      <c r="AD218" s="125"/>
      <c r="AE218" s="125"/>
      <c r="AF218" s="125"/>
      <c r="AG218" s="125" t="s">
        <v>1619</v>
      </c>
      <c r="AH218" s="125">
        <v>0</v>
      </c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</row>
    <row r="219" spans="1:60" outlineLevel="1" x14ac:dyDescent="0.2">
      <c r="A219" s="147">
        <v>56</v>
      </c>
      <c r="B219" s="148" t="s">
        <v>1176</v>
      </c>
      <c r="C219" s="163" t="s">
        <v>1177</v>
      </c>
      <c r="D219" s="149" t="s">
        <v>1641</v>
      </c>
      <c r="E219" s="150">
        <v>1.84</v>
      </c>
      <c r="F219" s="151"/>
      <c r="G219" s="152">
        <f>ROUND(E219*F219,2)</f>
        <v>0</v>
      </c>
      <c r="H219" s="151">
        <v>19.45</v>
      </c>
      <c r="I219" s="152">
        <f>ROUND(E219*H219,2)</f>
        <v>35.79</v>
      </c>
      <c r="J219" s="151">
        <v>253.05</v>
      </c>
      <c r="K219" s="152">
        <f>ROUND(E219*J219,2)</f>
        <v>465.61</v>
      </c>
      <c r="L219" s="152">
        <v>21</v>
      </c>
      <c r="M219" s="152">
        <f>G219*(1+L219/100)</f>
        <v>0</v>
      </c>
      <c r="N219" s="150">
        <v>6.7000000000000002E-4</v>
      </c>
      <c r="O219" s="150">
        <f>ROUND(E219*N219,2)</f>
        <v>0</v>
      </c>
      <c r="P219" s="150">
        <v>8.2000000000000003E-2</v>
      </c>
      <c r="Q219" s="150">
        <f>ROUND(E219*P219,2)</f>
        <v>0.15</v>
      </c>
      <c r="R219" s="152"/>
      <c r="S219" s="152" t="s">
        <v>1617</v>
      </c>
      <c r="T219" s="153" t="s">
        <v>1617</v>
      </c>
      <c r="U219" s="135">
        <v>0</v>
      </c>
      <c r="V219" s="135">
        <f>ROUND(E219*U219,2)</f>
        <v>0</v>
      </c>
      <c r="W219" s="135"/>
      <c r="X219" s="135" t="s">
        <v>1458</v>
      </c>
      <c r="Y219" s="135" t="s">
        <v>1459</v>
      </c>
      <c r="Z219" s="125"/>
      <c r="AA219" s="125"/>
      <c r="AB219" s="125"/>
      <c r="AC219" s="125"/>
      <c r="AD219" s="125"/>
      <c r="AE219" s="125"/>
      <c r="AF219" s="125"/>
      <c r="AG219" s="125" t="s">
        <v>1460</v>
      </c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</row>
    <row r="220" spans="1:60" outlineLevel="2" x14ac:dyDescent="0.2">
      <c r="A220" s="132"/>
      <c r="B220" s="133"/>
      <c r="C220" s="170" t="s">
        <v>1178</v>
      </c>
      <c r="D220" s="168"/>
      <c r="E220" s="169">
        <v>1.84</v>
      </c>
      <c r="F220" s="135"/>
      <c r="G220" s="135"/>
      <c r="H220" s="135"/>
      <c r="I220" s="135"/>
      <c r="J220" s="135"/>
      <c r="K220" s="135"/>
      <c r="L220" s="135"/>
      <c r="M220" s="135"/>
      <c r="N220" s="134"/>
      <c r="O220" s="134"/>
      <c r="P220" s="134"/>
      <c r="Q220" s="134"/>
      <c r="R220" s="135"/>
      <c r="S220" s="135"/>
      <c r="T220" s="135"/>
      <c r="U220" s="135"/>
      <c r="V220" s="135"/>
      <c r="W220" s="135"/>
      <c r="X220" s="135"/>
      <c r="Y220" s="135"/>
      <c r="Z220" s="125"/>
      <c r="AA220" s="125"/>
      <c r="AB220" s="125"/>
      <c r="AC220" s="125"/>
      <c r="AD220" s="125"/>
      <c r="AE220" s="125"/>
      <c r="AF220" s="125"/>
      <c r="AG220" s="125" t="s">
        <v>1619</v>
      </c>
      <c r="AH220" s="125">
        <v>0</v>
      </c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</row>
    <row r="221" spans="1:60" outlineLevel="1" x14ac:dyDescent="0.2">
      <c r="A221" s="147">
        <v>57</v>
      </c>
      <c r="B221" s="148" t="s">
        <v>1179</v>
      </c>
      <c r="C221" s="163" t="s">
        <v>1180</v>
      </c>
      <c r="D221" s="149" t="s">
        <v>1616</v>
      </c>
      <c r="E221" s="150">
        <v>1.224</v>
      </c>
      <c r="F221" s="151"/>
      <c r="G221" s="152">
        <f>ROUND(E221*F221,2)</f>
        <v>0</v>
      </c>
      <c r="H221" s="151">
        <v>0</v>
      </c>
      <c r="I221" s="152">
        <f>ROUND(E221*H221,2)</f>
        <v>0</v>
      </c>
      <c r="J221" s="151">
        <v>4125</v>
      </c>
      <c r="K221" s="152">
        <f>ROUND(E221*J221,2)</f>
        <v>5049</v>
      </c>
      <c r="L221" s="152">
        <v>21</v>
      </c>
      <c r="M221" s="152">
        <f>G221*(1+L221/100)</f>
        <v>0</v>
      </c>
      <c r="N221" s="150">
        <v>0</v>
      </c>
      <c r="O221" s="150">
        <f>ROUND(E221*N221,2)</f>
        <v>0</v>
      </c>
      <c r="P221" s="150">
        <v>2.2000000000000002</v>
      </c>
      <c r="Q221" s="150">
        <f>ROUND(E221*P221,2)</f>
        <v>2.69</v>
      </c>
      <c r="R221" s="152"/>
      <c r="S221" s="152" t="s">
        <v>1617</v>
      </c>
      <c r="T221" s="153" t="s">
        <v>1617</v>
      </c>
      <c r="U221" s="135">
        <v>0</v>
      </c>
      <c r="V221" s="135">
        <f>ROUND(E221*U221,2)</f>
        <v>0</v>
      </c>
      <c r="W221" s="135"/>
      <c r="X221" s="135" t="s">
        <v>1458</v>
      </c>
      <c r="Y221" s="135" t="s">
        <v>1459</v>
      </c>
      <c r="Z221" s="125"/>
      <c r="AA221" s="125"/>
      <c r="AB221" s="125"/>
      <c r="AC221" s="125"/>
      <c r="AD221" s="125"/>
      <c r="AE221" s="125"/>
      <c r="AF221" s="125"/>
      <c r="AG221" s="125" t="s">
        <v>1460</v>
      </c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</row>
    <row r="222" spans="1:60" outlineLevel="2" x14ac:dyDescent="0.2">
      <c r="A222" s="132"/>
      <c r="B222" s="133"/>
      <c r="C222" s="170" t="s">
        <v>1181</v>
      </c>
      <c r="D222" s="168"/>
      <c r="E222" s="169">
        <v>1.22</v>
      </c>
      <c r="F222" s="135"/>
      <c r="G222" s="135"/>
      <c r="H222" s="135"/>
      <c r="I222" s="135"/>
      <c r="J222" s="135"/>
      <c r="K222" s="135"/>
      <c r="L222" s="135"/>
      <c r="M222" s="135"/>
      <c r="N222" s="134"/>
      <c r="O222" s="134"/>
      <c r="P222" s="134"/>
      <c r="Q222" s="134"/>
      <c r="R222" s="135"/>
      <c r="S222" s="135"/>
      <c r="T222" s="135"/>
      <c r="U222" s="135"/>
      <c r="V222" s="135"/>
      <c r="W222" s="135"/>
      <c r="X222" s="135"/>
      <c r="Y222" s="135"/>
      <c r="Z222" s="125"/>
      <c r="AA222" s="125"/>
      <c r="AB222" s="125"/>
      <c r="AC222" s="125"/>
      <c r="AD222" s="125"/>
      <c r="AE222" s="125"/>
      <c r="AF222" s="125"/>
      <c r="AG222" s="125" t="s">
        <v>1619</v>
      </c>
      <c r="AH222" s="125">
        <v>0</v>
      </c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</row>
    <row r="223" spans="1:60" outlineLevel="1" x14ac:dyDescent="0.2">
      <c r="A223" s="147">
        <v>58</v>
      </c>
      <c r="B223" s="148" t="s">
        <v>1182</v>
      </c>
      <c r="C223" s="163" t="s">
        <v>1183</v>
      </c>
      <c r="D223" s="149" t="s">
        <v>1616</v>
      </c>
      <c r="E223" s="150">
        <v>5.6219999999999999</v>
      </c>
      <c r="F223" s="151"/>
      <c r="G223" s="152">
        <f>ROUND(E223*F223,2)</f>
        <v>0</v>
      </c>
      <c r="H223" s="151">
        <v>0</v>
      </c>
      <c r="I223" s="152">
        <f>ROUND(E223*H223,2)</f>
        <v>0</v>
      </c>
      <c r="J223" s="151">
        <v>3255</v>
      </c>
      <c r="K223" s="152">
        <f>ROUND(E223*J223,2)</f>
        <v>18299.61</v>
      </c>
      <c r="L223" s="152">
        <v>21</v>
      </c>
      <c r="M223" s="152">
        <f>G223*(1+L223/100)</f>
        <v>0</v>
      </c>
      <c r="N223" s="150">
        <v>0</v>
      </c>
      <c r="O223" s="150">
        <f>ROUND(E223*N223,2)</f>
        <v>0</v>
      </c>
      <c r="P223" s="150">
        <v>2.2000000000000002</v>
      </c>
      <c r="Q223" s="150">
        <f>ROUND(E223*P223,2)</f>
        <v>12.37</v>
      </c>
      <c r="R223" s="152"/>
      <c r="S223" s="152" t="s">
        <v>1617</v>
      </c>
      <c r="T223" s="153" t="s">
        <v>1617</v>
      </c>
      <c r="U223" s="135">
        <v>0</v>
      </c>
      <c r="V223" s="135">
        <f>ROUND(E223*U223,2)</f>
        <v>0</v>
      </c>
      <c r="W223" s="135"/>
      <c r="X223" s="135" t="s">
        <v>1458</v>
      </c>
      <c r="Y223" s="135" t="s">
        <v>1459</v>
      </c>
      <c r="Z223" s="125"/>
      <c r="AA223" s="125"/>
      <c r="AB223" s="125"/>
      <c r="AC223" s="125"/>
      <c r="AD223" s="125"/>
      <c r="AE223" s="125"/>
      <c r="AF223" s="125"/>
      <c r="AG223" s="125" t="s">
        <v>1460</v>
      </c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</row>
    <row r="224" spans="1:60" outlineLevel="2" x14ac:dyDescent="0.2">
      <c r="A224" s="132"/>
      <c r="B224" s="133"/>
      <c r="C224" s="170" t="s">
        <v>1184</v>
      </c>
      <c r="D224" s="168"/>
      <c r="E224" s="169">
        <v>5.62</v>
      </c>
      <c r="F224" s="135"/>
      <c r="G224" s="135"/>
      <c r="H224" s="135"/>
      <c r="I224" s="135"/>
      <c r="J224" s="135"/>
      <c r="K224" s="135"/>
      <c r="L224" s="135"/>
      <c r="M224" s="135"/>
      <c r="N224" s="134"/>
      <c r="O224" s="134"/>
      <c r="P224" s="134"/>
      <c r="Q224" s="134"/>
      <c r="R224" s="135"/>
      <c r="S224" s="135"/>
      <c r="T224" s="135"/>
      <c r="U224" s="135"/>
      <c r="V224" s="135"/>
      <c r="W224" s="135"/>
      <c r="X224" s="135"/>
      <c r="Y224" s="135"/>
      <c r="Z224" s="125"/>
      <c r="AA224" s="125"/>
      <c r="AB224" s="125"/>
      <c r="AC224" s="125"/>
      <c r="AD224" s="125"/>
      <c r="AE224" s="125"/>
      <c r="AF224" s="125"/>
      <c r="AG224" s="125" t="s">
        <v>1619</v>
      </c>
      <c r="AH224" s="125">
        <v>0</v>
      </c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</row>
    <row r="225" spans="1:60" outlineLevel="1" x14ac:dyDescent="0.2">
      <c r="A225" s="147">
        <v>59</v>
      </c>
      <c r="B225" s="148" t="s">
        <v>1185</v>
      </c>
      <c r="C225" s="163" t="s">
        <v>1186</v>
      </c>
      <c r="D225" s="149" t="s">
        <v>1641</v>
      </c>
      <c r="E225" s="150">
        <v>4.2</v>
      </c>
      <c r="F225" s="151"/>
      <c r="G225" s="152">
        <f>ROUND(E225*F225,2)</f>
        <v>0</v>
      </c>
      <c r="H225" s="151">
        <v>0</v>
      </c>
      <c r="I225" s="152">
        <f>ROUND(E225*H225,2)</f>
        <v>0</v>
      </c>
      <c r="J225" s="151">
        <v>352</v>
      </c>
      <c r="K225" s="152">
        <f>ROUND(E225*J225,2)</f>
        <v>1478.4</v>
      </c>
      <c r="L225" s="152">
        <v>21</v>
      </c>
      <c r="M225" s="152">
        <f>G225*(1+L225/100)</f>
        <v>0</v>
      </c>
      <c r="N225" s="150">
        <v>0</v>
      </c>
      <c r="O225" s="150">
        <f>ROUND(E225*N225,2)</f>
        <v>0</v>
      </c>
      <c r="P225" s="150">
        <v>1.26E-2</v>
      </c>
      <c r="Q225" s="150">
        <f>ROUND(E225*P225,2)</f>
        <v>0.05</v>
      </c>
      <c r="R225" s="152"/>
      <c r="S225" s="152" t="s">
        <v>1617</v>
      </c>
      <c r="T225" s="153" t="s">
        <v>1617</v>
      </c>
      <c r="U225" s="135">
        <v>0</v>
      </c>
      <c r="V225" s="135">
        <f>ROUND(E225*U225,2)</f>
        <v>0</v>
      </c>
      <c r="W225" s="135"/>
      <c r="X225" s="135" t="s">
        <v>1458</v>
      </c>
      <c r="Y225" s="135" t="s">
        <v>1459</v>
      </c>
      <c r="Z225" s="125"/>
      <c r="AA225" s="125"/>
      <c r="AB225" s="125"/>
      <c r="AC225" s="125"/>
      <c r="AD225" s="125"/>
      <c r="AE225" s="125"/>
      <c r="AF225" s="125"/>
      <c r="AG225" s="125" t="s">
        <v>1460</v>
      </c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</row>
    <row r="226" spans="1:60" outlineLevel="2" x14ac:dyDescent="0.2">
      <c r="A226" s="132"/>
      <c r="B226" s="133"/>
      <c r="C226" s="170" t="s">
        <v>1187</v>
      </c>
      <c r="D226" s="168"/>
      <c r="E226" s="169">
        <v>4.2</v>
      </c>
      <c r="F226" s="135"/>
      <c r="G226" s="135"/>
      <c r="H226" s="135"/>
      <c r="I226" s="135"/>
      <c r="J226" s="135"/>
      <c r="K226" s="135"/>
      <c r="L226" s="135"/>
      <c r="M226" s="135"/>
      <c r="N226" s="134"/>
      <c r="O226" s="134"/>
      <c r="P226" s="134"/>
      <c r="Q226" s="134"/>
      <c r="R226" s="135"/>
      <c r="S226" s="135"/>
      <c r="T226" s="135"/>
      <c r="U226" s="135"/>
      <c r="V226" s="135"/>
      <c r="W226" s="135"/>
      <c r="X226" s="135"/>
      <c r="Y226" s="135"/>
      <c r="Z226" s="125"/>
      <c r="AA226" s="125"/>
      <c r="AB226" s="125"/>
      <c r="AC226" s="125"/>
      <c r="AD226" s="125"/>
      <c r="AE226" s="125"/>
      <c r="AF226" s="125"/>
      <c r="AG226" s="125" t="s">
        <v>1619</v>
      </c>
      <c r="AH226" s="125">
        <v>0</v>
      </c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</row>
    <row r="227" spans="1:60" outlineLevel="1" x14ac:dyDescent="0.2">
      <c r="A227" s="147">
        <v>60</v>
      </c>
      <c r="B227" s="148" t="s">
        <v>1188</v>
      </c>
      <c r="C227" s="163" t="s">
        <v>1189</v>
      </c>
      <c r="D227" s="149" t="s">
        <v>1716</v>
      </c>
      <c r="E227" s="150">
        <v>53.9</v>
      </c>
      <c r="F227" s="151"/>
      <c r="G227" s="152">
        <f>ROUND(E227*F227,2)</f>
        <v>0</v>
      </c>
      <c r="H227" s="151">
        <v>0</v>
      </c>
      <c r="I227" s="152">
        <f>ROUND(E227*H227,2)</f>
        <v>0</v>
      </c>
      <c r="J227" s="151">
        <v>29.2</v>
      </c>
      <c r="K227" s="152">
        <f>ROUND(E227*J227,2)</f>
        <v>1573.88</v>
      </c>
      <c r="L227" s="152">
        <v>21</v>
      </c>
      <c r="M227" s="152">
        <f>G227*(1+L227/100)</f>
        <v>0</v>
      </c>
      <c r="N227" s="150">
        <v>0</v>
      </c>
      <c r="O227" s="150">
        <f>ROUND(E227*N227,2)</f>
        <v>0</v>
      </c>
      <c r="P227" s="150">
        <v>4.0000000000000002E-4</v>
      </c>
      <c r="Q227" s="150">
        <f>ROUND(E227*P227,2)</f>
        <v>0.02</v>
      </c>
      <c r="R227" s="152"/>
      <c r="S227" s="152" t="s">
        <v>1617</v>
      </c>
      <c r="T227" s="153" t="s">
        <v>1617</v>
      </c>
      <c r="U227" s="135">
        <v>0</v>
      </c>
      <c r="V227" s="135">
        <f>ROUND(E227*U227,2)</f>
        <v>0</v>
      </c>
      <c r="W227" s="135"/>
      <c r="X227" s="135" t="s">
        <v>1458</v>
      </c>
      <c r="Y227" s="135" t="s">
        <v>1459</v>
      </c>
      <c r="Z227" s="125"/>
      <c r="AA227" s="125"/>
      <c r="AB227" s="125"/>
      <c r="AC227" s="125"/>
      <c r="AD227" s="125"/>
      <c r="AE227" s="125"/>
      <c r="AF227" s="125"/>
      <c r="AG227" s="125" t="s">
        <v>1460</v>
      </c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</row>
    <row r="228" spans="1:60" ht="22.5" outlineLevel="2" x14ac:dyDescent="0.2">
      <c r="A228" s="132"/>
      <c r="B228" s="133"/>
      <c r="C228" s="170" t="s">
        <v>1190</v>
      </c>
      <c r="D228" s="168"/>
      <c r="E228" s="169">
        <v>23.2</v>
      </c>
      <c r="F228" s="135"/>
      <c r="G228" s="135"/>
      <c r="H228" s="135"/>
      <c r="I228" s="135"/>
      <c r="J228" s="135"/>
      <c r="K228" s="135"/>
      <c r="L228" s="135"/>
      <c r="M228" s="135"/>
      <c r="N228" s="134"/>
      <c r="O228" s="134"/>
      <c r="P228" s="134"/>
      <c r="Q228" s="134"/>
      <c r="R228" s="135"/>
      <c r="S228" s="135"/>
      <c r="T228" s="135"/>
      <c r="U228" s="135"/>
      <c r="V228" s="135"/>
      <c r="W228" s="135"/>
      <c r="X228" s="135"/>
      <c r="Y228" s="135"/>
      <c r="Z228" s="125"/>
      <c r="AA228" s="125"/>
      <c r="AB228" s="125"/>
      <c r="AC228" s="125"/>
      <c r="AD228" s="125"/>
      <c r="AE228" s="125"/>
      <c r="AF228" s="125"/>
      <c r="AG228" s="125" t="s">
        <v>1619</v>
      </c>
      <c r="AH228" s="125">
        <v>0</v>
      </c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</row>
    <row r="229" spans="1:60" outlineLevel="3" x14ac:dyDescent="0.2">
      <c r="A229" s="132"/>
      <c r="B229" s="133"/>
      <c r="C229" s="170" t="s">
        <v>1191</v>
      </c>
      <c r="D229" s="168"/>
      <c r="E229" s="169">
        <v>30.7</v>
      </c>
      <c r="F229" s="135"/>
      <c r="G229" s="135"/>
      <c r="H229" s="135"/>
      <c r="I229" s="135"/>
      <c r="J229" s="135"/>
      <c r="K229" s="135"/>
      <c r="L229" s="135"/>
      <c r="M229" s="135"/>
      <c r="N229" s="134"/>
      <c r="O229" s="134"/>
      <c r="P229" s="134"/>
      <c r="Q229" s="134"/>
      <c r="R229" s="135"/>
      <c r="S229" s="135"/>
      <c r="T229" s="135"/>
      <c r="U229" s="135"/>
      <c r="V229" s="135"/>
      <c r="W229" s="135"/>
      <c r="X229" s="135"/>
      <c r="Y229" s="135"/>
      <c r="Z229" s="125"/>
      <c r="AA229" s="125"/>
      <c r="AB229" s="125"/>
      <c r="AC229" s="125"/>
      <c r="AD229" s="125"/>
      <c r="AE229" s="125"/>
      <c r="AF229" s="125"/>
      <c r="AG229" s="125" t="s">
        <v>1619</v>
      </c>
      <c r="AH229" s="125">
        <v>0</v>
      </c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</row>
    <row r="230" spans="1:60" outlineLevel="1" x14ac:dyDescent="0.2">
      <c r="A230" s="147">
        <v>61</v>
      </c>
      <c r="B230" s="148" t="s">
        <v>1192</v>
      </c>
      <c r="C230" s="163" t="s">
        <v>1193</v>
      </c>
      <c r="D230" s="149" t="s">
        <v>1641</v>
      </c>
      <c r="E230" s="150">
        <v>58.2</v>
      </c>
      <c r="F230" s="151"/>
      <c r="G230" s="152">
        <f>ROUND(E230*F230,2)</f>
        <v>0</v>
      </c>
      <c r="H230" s="151">
        <v>0</v>
      </c>
      <c r="I230" s="152">
        <f>ROUND(E230*H230,2)</f>
        <v>0</v>
      </c>
      <c r="J230" s="151">
        <v>73.5</v>
      </c>
      <c r="K230" s="152">
        <f>ROUND(E230*J230,2)</f>
        <v>4277.7</v>
      </c>
      <c r="L230" s="152">
        <v>21</v>
      </c>
      <c r="M230" s="152">
        <f>G230*(1+L230/100)</f>
        <v>0</v>
      </c>
      <c r="N230" s="150">
        <v>0</v>
      </c>
      <c r="O230" s="150">
        <f>ROUND(E230*N230,2)</f>
        <v>0</v>
      </c>
      <c r="P230" s="150">
        <v>0.02</v>
      </c>
      <c r="Q230" s="150">
        <f>ROUND(E230*P230,2)</f>
        <v>1.1599999999999999</v>
      </c>
      <c r="R230" s="152"/>
      <c r="S230" s="152" t="s">
        <v>1617</v>
      </c>
      <c r="T230" s="153" t="s">
        <v>1617</v>
      </c>
      <c r="U230" s="135">
        <v>0</v>
      </c>
      <c r="V230" s="135">
        <f>ROUND(E230*U230,2)</f>
        <v>0</v>
      </c>
      <c r="W230" s="135"/>
      <c r="X230" s="135" t="s">
        <v>1458</v>
      </c>
      <c r="Y230" s="135" t="s">
        <v>1459</v>
      </c>
      <c r="Z230" s="125"/>
      <c r="AA230" s="125"/>
      <c r="AB230" s="125"/>
      <c r="AC230" s="125"/>
      <c r="AD230" s="125"/>
      <c r="AE230" s="125"/>
      <c r="AF230" s="125"/>
      <c r="AG230" s="125" t="s">
        <v>1460</v>
      </c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</row>
    <row r="231" spans="1:60" outlineLevel="2" x14ac:dyDescent="0.2">
      <c r="A231" s="132"/>
      <c r="B231" s="133"/>
      <c r="C231" s="170" t="s">
        <v>1194</v>
      </c>
      <c r="D231" s="168"/>
      <c r="E231" s="169">
        <v>58.2</v>
      </c>
      <c r="F231" s="135"/>
      <c r="G231" s="135"/>
      <c r="H231" s="135"/>
      <c r="I231" s="135"/>
      <c r="J231" s="135"/>
      <c r="K231" s="135"/>
      <c r="L231" s="135"/>
      <c r="M231" s="135"/>
      <c r="N231" s="134"/>
      <c r="O231" s="134"/>
      <c r="P231" s="134"/>
      <c r="Q231" s="134"/>
      <c r="R231" s="135"/>
      <c r="S231" s="135"/>
      <c r="T231" s="135"/>
      <c r="U231" s="135"/>
      <c r="V231" s="135"/>
      <c r="W231" s="135"/>
      <c r="X231" s="135"/>
      <c r="Y231" s="135"/>
      <c r="Z231" s="125"/>
      <c r="AA231" s="125"/>
      <c r="AB231" s="125"/>
      <c r="AC231" s="125"/>
      <c r="AD231" s="125"/>
      <c r="AE231" s="125"/>
      <c r="AF231" s="125"/>
      <c r="AG231" s="125" t="s">
        <v>1619</v>
      </c>
      <c r="AH231" s="125">
        <v>0</v>
      </c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</row>
    <row r="232" spans="1:60" outlineLevel="1" x14ac:dyDescent="0.2">
      <c r="A232" s="147">
        <v>62</v>
      </c>
      <c r="B232" s="148" t="s">
        <v>1195</v>
      </c>
      <c r="C232" s="163" t="s">
        <v>1196</v>
      </c>
      <c r="D232" s="149" t="s">
        <v>1672</v>
      </c>
      <c r="E232" s="150">
        <v>4</v>
      </c>
      <c r="F232" s="151"/>
      <c r="G232" s="152">
        <f>ROUND(E232*F232,2)</f>
        <v>0</v>
      </c>
      <c r="H232" s="151">
        <v>15.44</v>
      </c>
      <c r="I232" s="152">
        <f>ROUND(E232*H232,2)</f>
        <v>61.76</v>
      </c>
      <c r="J232" s="151">
        <v>299.56</v>
      </c>
      <c r="K232" s="152">
        <f>ROUND(E232*J232,2)</f>
        <v>1198.24</v>
      </c>
      <c r="L232" s="152">
        <v>21</v>
      </c>
      <c r="M232" s="152">
        <f>G232*(1+L232/100)</f>
        <v>0</v>
      </c>
      <c r="N232" s="150">
        <v>6.0000000000000002E-5</v>
      </c>
      <c r="O232" s="150">
        <f>ROUND(E232*N232,2)</f>
        <v>0</v>
      </c>
      <c r="P232" s="150">
        <v>0.184</v>
      </c>
      <c r="Q232" s="150">
        <f>ROUND(E232*P232,2)</f>
        <v>0.74</v>
      </c>
      <c r="R232" s="152"/>
      <c r="S232" s="152" t="s">
        <v>1617</v>
      </c>
      <c r="T232" s="153" t="s">
        <v>1617</v>
      </c>
      <c r="U232" s="135">
        <v>0</v>
      </c>
      <c r="V232" s="135">
        <f>ROUND(E232*U232,2)</f>
        <v>0</v>
      </c>
      <c r="W232" s="135"/>
      <c r="X232" s="135" t="s">
        <v>1458</v>
      </c>
      <c r="Y232" s="135" t="s">
        <v>1459</v>
      </c>
      <c r="Z232" s="125"/>
      <c r="AA232" s="125"/>
      <c r="AB232" s="125"/>
      <c r="AC232" s="125"/>
      <c r="AD232" s="125"/>
      <c r="AE232" s="125"/>
      <c r="AF232" s="125"/>
      <c r="AG232" s="125" t="s">
        <v>1460</v>
      </c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</row>
    <row r="233" spans="1:60" outlineLevel="2" x14ac:dyDescent="0.2">
      <c r="A233" s="132"/>
      <c r="B233" s="133"/>
      <c r="C233" s="170" t="s">
        <v>1197</v>
      </c>
      <c r="D233" s="168"/>
      <c r="E233" s="169">
        <v>3</v>
      </c>
      <c r="F233" s="135"/>
      <c r="G233" s="135"/>
      <c r="H233" s="135"/>
      <c r="I233" s="135"/>
      <c r="J233" s="135"/>
      <c r="K233" s="135"/>
      <c r="L233" s="135"/>
      <c r="M233" s="135"/>
      <c r="N233" s="134"/>
      <c r="O233" s="134"/>
      <c r="P233" s="134"/>
      <c r="Q233" s="134"/>
      <c r="R233" s="135"/>
      <c r="S233" s="135"/>
      <c r="T233" s="135"/>
      <c r="U233" s="135"/>
      <c r="V233" s="135"/>
      <c r="W233" s="135"/>
      <c r="X233" s="135"/>
      <c r="Y233" s="135"/>
      <c r="Z233" s="125"/>
      <c r="AA233" s="125"/>
      <c r="AB233" s="125"/>
      <c r="AC233" s="125"/>
      <c r="AD233" s="125"/>
      <c r="AE233" s="125"/>
      <c r="AF233" s="125"/>
      <c r="AG233" s="125" t="s">
        <v>1619</v>
      </c>
      <c r="AH233" s="125">
        <v>0</v>
      </c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</row>
    <row r="234" spans="1:60" outlineLevel="3" x14ac:dyDescent="0.2">
      <c r="A234" s="132"/>
      <c r="B234" s="133"/>
      <c r="C234" s="170" t="s">
        <v>1198</v>
      </c>
      <c r="D234" s="168"/>
      <c r="E234" s="169">
        <v>1</v>
      </c>
      <c r="F234" s="135"/>
      <c r="G234" s="135"/>
      <c r="H234" s="135"/>
      <c r="I234" s="135"/>
      <c r="J234" s="135"/>
      <c r="K234" s="135"/>
      <c r="L234" s="135"/>
      <c r="M234" s="135"/>
      <c r="N234" s="134"/>
      <c r="O234" s="134"/>
      <c r="P234" s="134"/>
      <c r="Q234" s="134"/>
      <c r="R234" s="135"/>
      <c r="S234" s="135"/>
      <c r="T234" s="135"/>
      <c r="U234" s="135"/>
      <c r="V234" s="135"/>
      <c r="W234" s="135"/>
      <c r="X234" s="135"/>
      <c r="Y234" s="135"/>
      <c r="Z234" s="125"/>
      <c r="AA234" s="125"/>
      <c r="AB234" s="125"/>
      <c r="AC234" s="125"/>
      <c r="AD234" s="125"/>
      <c r="AE234" s="125"/>
      <c r="AF234" s="125"/>
      <c r="AG234" s="125" t="s">
        <v>1619</v>
      </c>
      <c r="AH234" s="125">
        <v>0</v>
      </c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</row>
    <row r="235" spans="1:60" outlineLevel="1" x14ac:dyDescent="0.2">
      <c r="A235" s="147">
        <v>63</v>
      </c>
      <c r="B235" s="148" t="s">
        <v>1199</v>
      </c>
      <c r="C235" s="163" t="s">
        <v>1200</v>
      </c>
      <c r="D235" s="149" t="s">
        <v>1672</v>
      </c>
      <c r="E235" s="150">
        <v>6</v>
      </c>
      <c r="F235" s="151"/>
      <c r="G235" s="152">
        <f>ROUND(E235*F235,2)</f>
        <v>0</v>
      </c>
      <c r="H235" s="151">
        <v>0</v>
      </c>
      <c r="I235" s="152">
        <f>ROUND(E235*H235,2)</f>
        <v>0</v>
      </c>
      <c r="J235" s="151">
        <v>11.4</v>
      </c>
      <c r="K235" s="152">
        <f>ROUND(E235*J235,2)</f>
        <v>68.400000000000006</v>
      </c>
      <c r="L235" s="152">
        <v>21</v>
      </c>
      <c r="M235" s="152">
        <f>G235*(1+L235/100)</f>
        <v>0</v>
      </c>
      <c r="N235" s="150">
        <v>0</v>
      </c>
      <c r="O235" s="150">
        <f>ROUND(E235*N235,2)</f>
        <v>0</v>
      </c>
      <c r="P235" s="150">
        <v>0</v>
      </c>
      <c r="Q235" s="150">
        <f>ROUND(E235*P235,2)</f>
        <v>0</v>
      </c>
      <c r="R235" s="152"/>
      <c r="S235" s="152" t="s">
        <v>1617</v>
      </c>
      <c r="T235" s="153" t="s">
        <v>1617</v>
      </c>
      <c r="U235" s="135">
        <v>0</v>
      </c>
      <c r="V235" s="135">
        <f>ROUND(E235*U235,2)</f>
        <v>0</v>
      </c>
      <c r="W235" s="135"/>
      <c r="X235" s="135" t="s">
        <v>1458</v>
      </c>
      <c r="Y235" s="135" t="s">
        <v>1459</v>
      </c>
      <c r="Z235" s="125"/>
      <c r="AA235" s="125"/>
      <c r="AB235" s="125"/>
      <c r="AC235" s="125"/>
      <c r="AD235" s="125"/>
      <c r="AE235" s="125"/>
      <c r="AF235" s="125"/>
      <c r="AG235" s="125" t="s">
        <v>1460</v>
      </c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</row>
    <row r="236" spans="1:60" outlineLevel="2" x14ac:dyDescent="0.2">
      <c r="A236" s="132"/>
      <c r="B236" s="133"/>
      <c r="C236" s="170" t="s">
        <v>1201</v>
      </c>
      <c r="D236" s="168"/>
      <c r="E236" s="169">
        <v>6</v>
      </c>
      <c r="F236" s="135"/>
      <c r="G236" s="135"/>
      <c r="H236" s="135"/>
      <c r="I236" s="135"/>
      <c r="J236" s="135"/>
      <c r="K236" s="135"/>
      <c r="L236" s="135"/>
      <c r="M236" s="135"/>
      <c r="N236" s="134"/>
      <c r="O236" s="134"/>
      <c r="P236" s="134"/>
      <c r="Q236" s="134"/>
      <c r="R236" s="135"/>
      <c r="S236" s="135"/>
      <c r="T236" s="135"/>
      <c r="U236" s="135"/>
      <c r="V236" s="135"/>
      <c r="W236" s="135"/>
      <c r="X236" s="135"/>
      <c r="Y236" s="135"/>
      <c r="Z236" s="125"/>
      <c r="AA236" s="125"/>
      <c r="AB236" s="125"/>
      <c r="AC236" s="125"/>
      <c r="AD236" s="125"/>
      <c r="AE236" s="125"/>
      <c r="AF236" s="125"/>
      <c r="AG236" s="125" t="s">
        <v>1619</v>
      </c>
      <c r="AH236" s="125">
        <v>0</v>
      </c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</row>
    <row r="237" spans="1:60" outlineLevel="1" x14ac:dyDescent="0.2">
      <c r="A237" s="147">
        <v>64</v>
      </c>
      <c r="B237" s="148" t="s">
        <v>1202</v>
      </c>
      <c r="C237" s="163" t="s">
        <v>1203</v>
      </c>
      <c r="D237" s="149" t="s">
        <v>1672</v>
      </c>
      <c r="E237" s="150">
        <v>26</v>
      </c>
      <c r="F237" s="151"/>
      <c r="G237" s="152">
        <f>ROUND(E237*F237,2)</f>
        <v>0</v>
      </c>
      <c r="H237" s="151">
        <v>0</v>
      </c>
      <c r="I237" s="152">
        <f>ROUND(E237*H237,2)</f>
        <v>0</v>
      </c>
      <c r="J237" s="151">
        <v>19</v>
      </c>
      <c r="K237" s="152">
        <f>ROUND(E237*J237,2)</f>
        <v>494</v>
      </c>
      <c r="L237" s="152">
        <v>21</v>
      </c>
      <c r="M237" s="152">
        <f>G237*(1+L237/100)</f>
        <v>0</v>
      </c>
      <c r="N237" s="150">
        <v>0</v>
      </c>
      <c r="O237" s="150">
        <f>ROUND(E237*N237,2)</f>
        <v>0</v>
      </c>
      <c r="P237" s="150">
        <v>0</v>
      </c>
      <c r="Q237" s="150">
        <f>ROUND(E237*P237,2)</f>
        <v>0</v>
      </c>
      <c r="R237" s="152"/>
      <c r="S237" s="152" t="s">
        <v>1617</v>
      </c>
      <c r="T237" s="153" t="s">
        <v>1617</v>
      </c>
      <c r="U237" s="135">
        <v>0</v>
      </c>
      <c r="V237" s="135">
        <f>ROUND(E237*U237,2)</f>
        <v>0</v>
      </c>
      <c r="W237" s="135"/>
      <c r="X237" s="135" t="s">
        <v>1458</v>
      </c>
      <c r="Y237" s="135" t="s">
        <v>1459</v>
      </c>
      <c r="Z237" s="125"/>
      <c r="AA237" s="125"/>
      <c r="AB237" s="125"/>
      <c r="AC237" s="125"/>
      <c r="AD237" s="125"/>
      <c r="AE237" s="125"/>
      <c r="AF237" s="125"/>
      <c r="AG237" s="125" t="s">
        <v>1460</v>
      </c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</row>
    <row r="238" spans="1:60" outlineLevel="2" x14ac:dyDescent="0.2">
      <c r="A238" s="132"/>
      <c r="B238" s="133"/>
      <c r="C238" s="170" t="s">
        <v>1204</v>
      </c>
      <c r="D238" s="168"/>
      <c r="E238" s="169">
        <v>26</v>
      </c>
      <c r="F238" s="135"/>
      <c r="G238" s="135"/>
      <c r="H238" s="135"/>
      <c r="I238" s="135"/>
      <c r="J238" s="135"/>
      <c r="K238" s="135"/>
      <c r="L238" s="135"/>
      <c r="M238" s="135"/>
      <c r="N238" s="134"/>
      <c r="O238" s="134"/>
      <c r="P238" s="134"/>
      <c r="Q238" s="134"/>
      <c r="R238" s="135"/>
      <c r="S238" s="135"/>
      <c r="T238" s="135"/>
      <c r="U238" s="135"/>
      <c r="V238" s="135"/>
      <c r="W238" s="135"/>
      <c r="X238" s="135"/>
      <c r="Y238" s="135"/>
      <c r="Z238" s="125"/>
      <c r="AA238" s="125"/>
      <c r="AB238" s="125"/>
      <c r="AC238" s="125"/>
      <c r="AD238" s="125"/>
      <c r="AE238" s="125"/>
      <c r="AF238" s="125"/>
      <c r="AG238" s="125" t="s">
        <v>1619</v>
      </c>
      <c r="AH238" s="125">
        <v>0</v>
      </c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</row>
    <row r="239" spans="1:60" outlineLevel="1" x14ac:dyDescent="0.2">
      <c r="A239" s="147">
        <v>65</v>
      </c>
      <c r="B239" s="148" t="s">
        <v>1205</v>
      </c>
      <c r="C239" s="163" t="s">
        <v>1206</v>
      </c>
      <c r="D239" s="149" t="s">
        <v>1672</v>
      </c>
      <c r="E239" s="150">
        <v>2</v>
      </c>
      <c r="F239" s="151"/>
      <c r="G239" s="152">
        <f>ROUND(E239*F239,2)</f>
        <v>0</v>
      </c>
      <c r="H239" s="151">
        <v>0</v>
      </c>
      <c r="I239" s="152">
        <f>ROUND(E239*H239,2)</f>
        <v>0</v>
      </c>
      <c r="J239" s="151">
        <v>87.2</v>
      </c>
      <c r="K239" s="152">
        <f>ROUND(E239*J239,2)</f>
        <v>174.4</v>
      </c>
      <c r="L239" s="152">
        <v>21</v>
      </c>
      <c r="M239" s="152">
        <f>G239*(1+L239/100)</f>
        <v>0</v>
      </c>
      <c r="N239" s="150">
        <v>0</v>
      </c>
      <c r="O239" s="150">
        <f>ROUND(E239*N239,2)</f>
        <v>0</v>
      </c>
      <c r="P239" s="150">
        <v>0</v>
      </c>
      <c r="Q239" s="150">
        <f>ROUND(E239*P239,2)</f>
        <v>0</v>
      </c>
      <c r="R239" s="152"/>
      <c r="S239" s="152" t="s">
        <v>1617</v>
      </c>
      <c r="T239" s="153" t="s">
        <v>1617</v>
      </c>
      <c r="U239" s="135">
        <v>0</v>
      </c>
      <c r="V239" s="135">
        <f>ROUND(E239*U239,2)</f>
        <v>0</v>
      </c>
      <c r="W239" s="135"/>
      <c r="X239" s="135" t="s">
        <v>1458</v>
      </c>
      <c r="Y239" s="135" t="s">
        <v>1459</v>
      </c>
      <c r="Z239" s="125"/>
      <c r="AA239" s="125"/>
      <c r="AB239" s="125"/>
      <c r="AC239" s="125"/>
      <c r="AD239" s="125"/>
      <c r="AE239" s="125"/>
      <c r="AF239" s="125"/>
      <c r="AG239" s="125" t="s">
        <v>1460</v>
      </c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</row>
    <row r="240" spans="1:60" outlineLevel="2" x14ac:dyDescent="0.2">
      <c r="A240" s="132"/>
      <c r="B240" s="133"/>
      <c r="C240" s="170" t="s">
        <v>1207</v>
      </c>
      <c r="D240" s="168"/>
      <c r="E240" s="169">
        <v>2</v>
      </c>
      <c r="F240" s="135"/>
      <c r="G240" s="135"/>
      <c r="H240" s="135"/>
      <c r="I240" s="135"/>
      <c r="J240" s="135"/>
      <c r="K240" s="135"/>
      <c r="L240" s="135"/>
      <c r="M240" s="135"/>
      <c r="N240" s="134"/>
      <c r="O240" s="134"/>
      <c r="P240" s="134"/>
      <c r="Q240" s="134"/>
      <c r="R240" s="135"/>
      <c r="S240" s="135"/>
      <c r="T240" s="135"/>
      <c r="U240" s="135"/>
      <c r="V240" s="135"/>
      <c r="W240" s="135"/>
      <c r="X240" s="135"/>
      <c r="Y240" s="135"/>
      <c r="Z240" s="125"/>
      <c r="AA240" s="125"/>
      <c r="AB240" s="125"/>
      <c r="AC240" s="125"/>
      <c r="AD240" s="125"/>
      <c r="AE240" s="125"/>
      <c r="AF240" s="125"/>
      <c r="AG240" s="125" t="s">
        <v>1619</v>
      </c>
      <c r="AH240" s="125">
        <v>0</v>
      </c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</row>
    <row r="241" spans="1:60" outlineLevel="1" x14ac:dyDescent="0.2">
      <c r="A241" s="147">
        <v>66</v>
      </c>
      <c r="B241" s="148" t="s">
        <v>1208</v>
      </c>
      <c r="C241" s="163" t="s">
        <v>1209</v>
      </c>
      <c r="D241" s="149" t="s">
        <v>1641</v>
      </c>
      <c r="E241" s="150">
        <v>2.2200000000000002</v>
      </c>
      <c r="F241" s="151"/>
      <c r="G241" s="152">
        <f>ROUND(E241*F241,2)</f>
        <v>0</v>
      </c>
      <c r="H241" s="151">
        <v>64.08</v>
      </c>
      <c r="I241" s="152">
        <f>ROUND(E241*H241,2)</f>
        <v>142.26</v>
      </c>
      <c r="J241" s="151">
        <v>407.42</v>
      </c>
      <c r="K241" s="152">
        <f>ROUND(E241*J241,2)</f>
        <v>904.47</v>
      </c>
      <c r="L241" s="152">
        <v>21</v>
      </c>
      <c r="M241" s="152">
        <f>G241*(1+L241/100)</f>
        <v>0</v>
      </c>
      <c r="N241" s="150">
        <v>2.1900000000000001E-3</v>
      </c>
      <c r="O241" s="150">
        <f>ROUND(E241*N241,2)</f>
        <v>0</v>
      </c>
      <c r="P241" s="150">
        <v>7.4999999999999997E-2</v>
      </c>
      <c r="Q241" s="150">
        <f>ROUND(E241*P241,2)</f>
        <v>0.17</v>
      </c>
      <c r="R241" s="152"/>
      <c r="S241" s="152" t="s">
        <v>1617</v>
      </c>
      <c r="T241" s="153" t="s">
        <v>1617</v>
      </c>
      <c r="U241" s="135">
        <v>0</v>
      </c>
      <c r="V241" s="135">
        <f>ROUND(E241*U241,2)</f>
        <v>0</v>
      </c>
      <c r="W241" s="135"/>
      <c r="X241" s="135" t="s">
        <v>1458</v>
      </c>
      <c r="Y241" s="135" t="s">
        <v>1459</v>
      </c>
      <c r="Z241" s="125"/>
      <c r="AA241" s="125"/>
      <c r="AB241" s="125"/>
      <c r="AC241" s="125"/>
      <c r="AD241" s="125"/>
      <c r="AE241" s="125"/>
      <c r="AF241" s="125"/>
      <c r="AG241" s="125" t="s">
        <v>1460</v>
      </c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</row>
    <row r="242" spans="1:60" outlineLevel="2" x14ac:dyDescent="0.2">
      <c r="A242" s="132"/>
      <c r="B242" s="133"/>
      <c r="C242" s="170" t="s">
        <v>1210</v>
      </c>
      <c r="D242" s="168"/>
      <c r="E242" s="169">
        <v>2.2200000000000002</v>
      </c>
      <c r="F242" s="135"/>
      <c r="G242" s="135"/>
      <c r="H242" s="135"/>
      <c r="I242" s="135"/>
      <c r="J242" s="135"/>
      <c r="K242" s="135"/>
      <c r="L242" s="135"/>
      <c r="M242" s="135"/>
      <c r="N242" s="134"/>
      <c r="O242" s="134"/>
      <c r="P242" s="134"/>
      <c r="Q242" s="134"/>
      <c r="R242" s="135"/>
      <c r="S242" s="135"/>
      <c r="T242" s="135"/>
      <c r="U242" s="135"/>
      <c r="V242" s="135"/>
      <c r="W242" s="135"/>
      <c r="X242" s="135"/>
      <c r="Y242" s="135"/>
      <c r="Z242" s="125"/>
      <c r="AA242" s="125"/>
      <c r="AB242" s="125"/>
      <c r="AC242" s="125"/>
      <c r="AD242" s="125"/>
      <c r="AE242" s="125"/>
      <c r="AF242" s="125"/>
      <c r="AG242" s="125" t="s">
        <v>1619</v>
      </c>
      <c r="AH242" s="125">
        <v>0</v>
      </c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</row>
    <row r="243" spans="1:60" outlineLevel="1" x14ac:dyDescent="0.2">
      <c r="A243" s="147">
        <v>67</v>
      </c>
      <c r="B243" s="148" t="s">
        <v>1211</v>
      </c>
      <c r="C243" s="163" t="s">
        <v>1212</v>
      </c>
      <c r="D243" s="149" t="s">
        <v>1641</v>
      </c>
      <c r="E243" s="150">
        <v>5.67</v>
      </c>
      <c r="F243" s="151"/>
      <c r="G243" s="152">
        <f>ROUND(E243*F243,2)</f>
        <v>0</v>
      </c>
      <c r="H243" s="151">
        <v>29.23</v>
      </c>
      <c r="I243" s="152">
        <f>ROUND(E243*H243,2)</f>
        <v>165.73</v>
      </c>
      <c r="J243" s="151">
        <v>259.27</v>
      </c>
      <c r="K243" s="152">
        <f>ROUND(E243*J243,2)</f>
        <v>1470.06</v>
      </c>
      <c r="L243" s="152">
        <v>21</v>
      </c>
      <c r="M243" s="152">
        <f>G243*(1+L243/100)</f>
        <v>0</v>
      </c>
      <c r="N243" s="150">
        <v>1E-3</v>
      </c>
      <c r="O243" s="150">
        <f>ROUND(E243*N243,2)</f>
        <v>0.01</v>
      </c>
      <c r="P243" s="150">
        <v>6.2E-2</v>
      </c>
      <c r="Q243" s="150">
        <f>ROUND(E243*P243,2)</f>
        <v>0.35</v>
      </c>
      <c r="R243" s="152"/>
      <c r="S243" s="152" t="s">
        <v>1617</v>
      </c>
      <c r="T243" s="153" t="s">
        <v>1617</v>
      </c>
      <c r="U243" s="135">
        <v>0</v>
      </c>
      <c r="V243" s="135">
        <f>ROUND(E243*U243,2)</f>
        <v>0</v>
      </c>
      <c r="W243" s="135"/>
      <c r="X243" s="135" t="s">
        <v>1458</v>
      </c>
      <c r="Y243" s="135" t="s">
        <v>1459</v>
      </c>
      <c r="Z243" s="125"/>
      <c r="AA243" s="125"/>
      <c r="AB243" s="125"/>
      <c r="AC243" s="125"/>
      <c r="AD243" s="125"/>
      <c r="AE243" s="125"/>
      <c r="AF243" s="125"/>
      <c r="AG243" s="125" t="s">
        <v>1460</v>
      </c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</row>
    <row r="244" spans="1:60" outlineLevel="2" x14ac:dyDescent="0.2">
      <c r="A244" s="132"/>
      <c r="B244" s="133"/>
      <c r="C244" s="170" t="s">
        <v>1213</v>
      </c>
      <c r="D244" s="168"/>
      <c r="E244" s="169">
        <v>5.67</v>
      </c>
      <c r="F244" s="135"/>
      <c r="G244" s="135"/>
      <c r="H244" s="135"/>
      <c r="I244" s="135"/>
      <c r="J244" s="135"/>
      <c r="K244" s="135"/>
      <c r="L244" s="135"/>
      <c r="M244" s="135"/>
      <c r="N244" s="134"/>
      <c r="O244" s="134"/>
      <c r="P244" s="134"/>
      <c r="Q244" s="134"/>
      <c r="R244" s="135"/>
      <c r="S244" s="135"/>
      <c r="T244" s="135"/>
      <c r="U244" s="135"/>
      <c r="V244" s="135"/>
      <c r="W244" s="135"/>
      <c r="X244" s="135"/>
      <c r="Y244" s="135"/>
      <c r="Z244" s="125"/>
      <c r="AA244" s="125"/>
      <c r="AB244" s="125"/>
      <c r="AC244" s="125"/>
      <c r="AD244" s="125"/>
      <c r="AE244" s="125"/>
      <c r="AF244" s="125"/>
      <c r="AG244" s="125" t="s">
        <v>1619</v>
      </c>
      <c r="AH244" s="125">
        <v>0</v>
      </c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</row>
    <row r="245" spans="1:60" outlineLevel="1" x14ac:dyDescent="0.2">
      <c r="A245" s="147">
        <v>68</v>
      </c>
      <c r="B245" s="148" t="s">
        <v>1214</v>
      </c>
      <c r="C245" s="163" t="s">
        <v>1215</v>
      </c>
      <c r="D245" s="149" t="s">
        <v>1641</v>
      </c>
      <c r="E245" s="150">
        <v>2.7</v>
      </c>
      <c r="F245" s="151"/>
      <c r="G245" s="152">
        <f>ROUND(E245*F245,2)</f>
        <v>0</v>
      </c>
      <c r="H245" s="151">
        <v>26.89</v>
      </c>
      <c r="I245" s="152">
        <f>ROUND(E245*H245,2)</f>
        <v>72.599999999999994</v>
      </c>
      <c r="J245" s="151">
        <v>197.61</v>
      </c>
      <c r="K245" s="152">
        <f>ROUND(E245*J245,2)</f>
        <v>533.54999999999995</v>
      </c>
      <c r="L245" s="152">
        <v>21</v>
      </c>
      <c r="M245" s="152">
        <f>G245*(1+L245/100)</f>
        <v>0</v>
      </c>
      <c r="N245" s="150">
        <v>9.2000000000000003E-4</v>
      </c>
      <c r="O245" s="150">
        <f>ROUND(E245*N245,2)</f>
        <v>0</v>
      </c>
      <c r="P245" s="150">
        <v>5.3999999999999999E-2</v>
      </c>
      <c r="Q245" s="150">
        <f>ROUND(E245*P245,2)</f>
        <v>0.15</v>
      </c>
      <c r="R245" s="152"/>
      <c r="S245" s="152" t="s">
        <v>1617</v>
      </c>
      <c r="T245" s="153" t="s">
        <v>1617</v>
      </c>
      <c r="U245" s="135">
        <v>0</v>
      </c>
      <c r="V245" s="135">
        <f>ROUND(E245*U245,2)</f>
        <v>0</v>
      </c>
      <c r="W245" s="135"/>
      <c r="X245" s="135" t="s">
        <v>1458</v>
      </c>
      <c r="Y245" s="135" t="s">
        <v>1459</v>
      </c>
      <c r="Z245" s="125"/>
      <c r="AA245" s="125"/>
      <c r="AB245" s="125"/>
      <c r="AC245" s="125"/>
      <c r="AD245" s="125"/>
      <c r="AE245" s="125"/>
      <c r="AF245" s="125"/>
      <c r="AG245" s="125" t="s">
        <v>1460</v>
      </c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</row>
    <row r="246" spans="1:60" outlineLevel="2" x14ac:dyDescent="0.2">
      <c r="A246" s="132"/>
      <c r="B246" s="133"/>
      <c r="C246" s="170" t="s">
        <v>1216</v>
      </c>
      <c r="D246" s="168"/>
      <c r="E246" s="169">
        <v>2.7</v>
      </c>
      <c r="F246" s="135"/>
      <c r="G246" s="135"/>
      <c r="H246" s="135"/>
      <c r="I246" s="135"/>
      <c r="J246" s="135"/>
      <c r="K246" s="135"/>
      <c r="L246" s="135"/>
      <c r="M246" s="135"/>
      <c r="N246" s="134"/>
      <c r="O246" s="134"/>
      <c r="P246" s="134"/>
      <c r="Q246" s="134"/>
      <c r="R246" s="135"/>
      <c r="S246" s="135"/>
      <c r="T246" s="135"/>
      <c r="U246" s="135"/>
      <c r="V246" s="135"/>
      <c r="W246" s="135"/>
      <c r="X246" s="135"/>
      <c r="Y246" s="135"/>
      <c r="Z246" s="125"/>
      <c r="AA246" s="125"/>
      <c r="AB246" s="125"/>
      <c r="AC246" s="125"/>
      <c r="AD246" s="125"/>
      <c r="AE246" s="125"/>
      <c r="AF246" s="125"/>
      <c r="AG246" s="125" t="s">
        <v>1619</v>
      </c>
      <c r="AH246" s="125">
        <v>0</v>
      </c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</row>
    <row r="247" spans="1:60" outlineLevel="1" x14ac:dyDescent="0.2">
      <c r="A247" s="147">
        <v>69</v>
      </c>
      <c r="B247" s="148" t="s">
        <v>1217</v>
      </c>
      <c r="C247" s="163" t="s">
        <v>1218</v>
      </c>
      <c r="D247" s="149" t="s">
        <v>1641</v>
      </c>
      <c r="E247" s="150">
        <v>8.6</v>
      </c>
      <c r="F247" s="151"/>
      <c r="G247" s="152">
        <f>ROUND(E247*F247,2)</f>
        <v>0</v>
      </c>
      <c r="H247" s="151">
        <v>34.200000000000003</v>
      </c>
      <c r="I247" s="152">
        <f>ROUND(E247*H247,2)</f>
        <v>294.12</v>
      </c>
      <c r="J247" s="151">
        <v>396.3</v>
      </c>
      <c r="K247" s="152">
        <f>ROUND(E247*J247,2)</f>
        <v>3408.18</v>
      </c>
      <c r="L247" s="152">
        <v>21</v>
      </c>
      <c r="M247" s="152">
        <f>G247*(1+L247/100)</f>
        <v>0</v>
      </c>
      <c r="N247" s="150">
        <v>1.17E-3</v>
      </c>
      <c r="O247" s="150">
        <f>ROUND(E247*N247,2)</f>
        <v>0.01</v>
      </c>
      <c r="P247" s="150">
        <v>7.5999999999999998E-2</v>
      </c>
      <c r="Q247" s="150">
        <f>ROUND(E247*P247,2)</f>
        <v>0.65</v>
      </c>
      <c r="R247" s="152"/>
      <c r="S247" s="152" t="s">
        <v>1617</v>
      </c>
      <c r="T247" s="153" t="s">
        <v>1617</v>
      </c>
      <c r="U247" s="135">
        <v>0</v>
      </c>
      <c r="V247" s="135">
        <f>ROUND(E247*U247,2)</f>
        <v>0</v>
      </c>
      <c r="W247" s="135"/>
      <c r="X247" s="135" t="s">
        <v>1458</v>
      </c>
      <c r="Y247" s="135" t="s">
        <v>1459</v>
      </c>
      <c r="Z247" s="125"/>
      <c r="AA247" s="125"/>
      <c r="AB247" s="125"/>
      <c r="AC247" s="125"/>
      <c r="AD247" s="125"/>
      <c r="AE247" s="125"/>
      <c r="AF247" s="125"/>
      <c r="AG247" s="125" t="s">
        <v>1460</v>
      </c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</row>
    <row r="248" spans="1:60" outlineLevel="2" x14ac:dyDescent="0.2">
      <c r="A248" s="132"/>
      <c r="B248" s="133"/>
      <c r="C248" s="170" t="s">
        <v>1219</v>
      </c>
      <c r="D248" s="168"/>
      <c r="E248" s="169">
        <v>8.6</v>
      </c>
      <c r="F248" s="135"/>
      <c r="G248" s="135"/>
      <c r="H248" s="135"/>
      <c r="I248" s="135"/>
      <c r="J248" s="135"/>
      <c r="K248" s="135"/>
      <c r="L248" s="135"/>
      <c r="M248" s="135"/>
      <c r="N248" s="134"/>
      <c r="O248" s="134"/>
      <c r="P248" s="134"/>
      <c r="Q248" s="134"/>
      <c r="R248" s="135"/>
      <c r="S248" s="135"/>
      <c r="T248" s="135"/>
      <c r="U248" s="135"/>
      <c r="V248" s="135"/>
      <c r="W248" s="135"/>
      <c r="X248" s="135"/>
      <c r="Y248" s="135"/>
      <c r="Z248" s="125"/>
      <c r="AA248" s="125"/>
      <c r="AB248" s="125"/>
      <c r="AC248" s="125"/>
      <c r="AD248" s="125"/>
      <c r="AE248" s="125"/>
      <c r="AF248" s="125"/>
      <c r="AG248" s="125" t="s">
        <v>1619</v>
      </c>
      <c r="AH248" s="125">
        <v>0</v>
      </c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</row>
    <row r="249" spans="1:60" outlineLevel="1" x14ac:dyDescent="0.2">
      <c r="A249" s="147">
        <v>70</v>
      </c>
      <c r="B249" s="148" t="s">
        <v>1220</v>
      </c>
      <c r="C249" s="163" t="s">
        <v>1221</v>
      </c>
      <c r="D249" s="149" t="s">
        <v>1641</v>
      </c>
      <c r="E249" s="150">
        <v>5.76</v>
      </c>
      <c r="F249" s="151"/>
      <c r="G249" s="152">
        <f>ROUND(E249*F249,2)</f>
        <v>0</v>
      </c>
      <c r="H249" s="151">
        <v>16.32</v>
      </c>
      <c r="I249" s="152">
        <f>ROUND(E249*H249,2)</f>
        <v>94</v>
      </c>
      <c r="J249" s="151">
        <v>147.18</v>
      </c>
      <c r="K249" s="152">
        <f>ROUND(E249*J249,2)</f>
        <v>847.76</v>
      </c>
      <c r="L249" s="152">
        <v>21</v>
      </c>
      <c r="M249" s="152">
        <f>G249*(1+L249/100)</f>
        <v>0</v>
      </c>
      <c r="N249" s="150">
        <v>5.5999999999999995E-4</v>
      </c>
      <c r="O249" s="150">
        <f>ROUND(E249*N249,2)</f>
        <v>0</v>
      </c>
      <c r="P249" s="150">
        <v>6.6000000000000003E-2</v>
      </c>
      <c r="Q249" s="150">
        <f>ROUND(E249*P249,2)</f>
        <v>0.38</v>
      </c>
      <c r="R249" s="152"/>
      <c r="S249" s="152" t="s">
        <v>1617</v>
      </c>
      <c r="T249" s="153" t="s">
        <v>1617</v>
      </c>
      <c r="U249" s="135">
        <v>0</v>
      </c>
      <c r="V249" s="135">
        <f>ROUND(E249*U249,2)</f>
        <v>0</v>
      </c>
      <c r="W249" s="135"/>
      <c r="X249" s="135" t="s">
        <v>1458</v>
      </c>
      <c r="Y249" s="135" t="s">
        <v>1459</v>
      </c>
      <c r="Z249" s="125"/>
      <c r="AA249" s="125"/>
      <c r="AB249" s="125"/>
      <c r="AC249" s="125"/>
      <c r="AD249" s="125"/>
      <c r="AE249" s="125"/>
      <c r="AF249" s="125"/>
      <c r="AG249" s="125" t="s">
        <v>1460</v>
      </c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</row>
    <row r="250" spans="1:60" outlineLevel="2" x14ac:dyDescent="0.2">
      <c r="A250" s="132"/>
      <c r="B250" s="133"/>
      <c r="C250" s="170" t="s">
        <v>1222</v>
      </c>
      <c r="D250" s="168"/>
      <c r="E250" s="169">
        <v>5.76</v>
      </c>
      <c r="F250" s="135"/>
      <c r="G250" s="135"/>
      <c r="H250" s="135"/>
      <c r="I250" s="135"/>
      <c r="J250" s="135"/>
      <c r="K250" s="135"/>
      <c r="L250" s="135"/>
      <c r="M250" s="135"/>
      <c r="N250" s="134"/>
      <c r="O250" s="134"/>
      <c r="P250" s="134"/>
      <c r="Q250" s="134"/>
      <c r="R250" s="135"/>
      <c r="S250" s="135"/>
      <c r="T250" s="135"/>
      <c r="U250" s="135"/>
      <c r="V250" s="135"/>
      <c r="W250" s="135"/>
      <c r="X250" s="135"/>
      <c r="Y250" s="135"/>
      <c r="Z250" s="125"/>
      <c r="AA250" s="125"/>
      <c r="AB250" s="125"/>
      <c r="AC250" s="125"/>
      <c r="AD250" s="125"/>
      <c r="AE250" s="125"/>
      <c r="AF250" s="125"/>
      <c r="AG250" s="125" t="s">
        <v>1619</v>
      </c>
      <c r="AH250" s="125">
        <v>0</v>
      </c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</row>
    <row r="251" spans="1:60" outlineLevel="1" x14ac:dyDescent="0.2">
      <c r="A251" s="147">
        <v>71</v>
      </c>
      <c r="B251" s="148" t="s">
        <v>1223</v>
      </c>
      <c r="C251" s="163" t="s">
        <v>1224</v>
      </c>
      <c r="D251" s="149" t="s">
        <v>1716</v>
      </c>
      <c r="E251" s="150">
        <v>9.35</v>
      </c>
      <c r="F251" s="151"/>
      <c r="G251" s="152">
        <f>ROUND(E251*F251,2)</f>
        <v>0</v>
      </c>
      <c r="H251" s="151">
        <v>0</v>
      </c>
      <c r="I251" s="152">
        <f>ROUND(E251*H251,2)</f>
        <v>0</v>
      </c>
      <c r="J251" s="151">
        <v>38.4</v>
      </c>
      <c r="K251" s="152">
        <f>ROUND(E251*J251,2)</f>
        <v>359.04</v>
      </c>
      <c r="L251" s="152">
        <v>21</v>
      </c>
      <c r="M251" s="152">
        <f>G251*(1+L251/100)</f>
        <v>0</v>
      </c>
      <c r="N251" s="150">
        <v>0</v>
      </c>
      <c r="O251" s="150">
        <f>ROUND(E251*N251,2)</f>
        <v>0</v>
      </c>
      <c r="P251" s="150">
        <v>1.1129999999999999E-2</v>
      </c>
      <c r="Q251" s="150">
        <f>ROUND(E251*P251,2)</f>
        <v>0.1</v>
      </c>
      <c r="R251" s="152"/>
      <c r="S251" s="152" t="s">
        <v>1617</v>
      </c>
      <c r="T251" s="153" t="s">
        <v>1617</v>
      </c>
      <c r="U251" s="135">
        <v>0</v>
      </c>
      <c r="V251" s="135">
        <f>ROUND(E251*U251,2)</f>
        <v>0</v>
      </c>
      <c r="W251" s="135"/>
      <c r="X251" s="135" t="s">
        <v>1458</v>
      </c>
      <c r="Y251" s="135" t="s">
        <v>1459</v>
      </c>
      <c r="Z251" s="125"/>
      <c r="AA251" s="125"/>
      <c r="AB251" s="125"/>
      <c r="AC251" s="125"/>
      <c r="AD251" s="125"/>
      <c r="AE251" s="125"/>
      <c r="AF251" s="125"/>
      <c r="AG251" s="125" t="s">
        <v>1460</v>
      </c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</row>
    <row r="252" spans="1:60" outlineLevel="2" x14ac:dyDescent="0.2">
      <c r="A252" s="132"/>
      <c r="B252" s="133"/>
      <c r="C252" s="170" t="s">
        <v>1225</v>
      </c>
      <c r="D252" s="168"/>
      <c r="E252" s="169">
        <v>9.35</v>
      </c>
      <c r="F252" s="135"/>
      <c r="G252" s="135"/>
      <c r="H252" s="135"/>
      <c r="I252" s="135"/>
      <c r="J252" s="135"/>
      <c r="K252" s="135"/>
      <c r="L252" s="135"/>
      <c r="M252" s="135"/>
      <c r="N252" s="134"/>
      <c r="O252" s="134"/>
      <c r="P252" s="134"/>
      <c r="Q252" s="134"/>
      <c r="R252" s="135"/>
      <c r="S252" s="135"/>
      <c r="T252" s="135"/>
      <c r="U252" s="135"/>
      <c r="V252" s="135"/>
      <c r="W252" s="135"/>
      <c r="X252" s="135"/>
      <c r="Y252" s="135"/>
      <c r="Z252" s="125"/>
      <c r="AA252" s="125"/>
      <c r="AB252" s="125"/>
      <c r="AC252" s="125"/>
      <c r="AD252" s="125"/>
      <c r="AE252" s="125"/>
      <c r="AF252" s="125"/>
      <c r="AG252" s="125" t="s">
        <v>1619</v>
      </c>
      <c r="AH252" s="125">
        <v>0</v>
      </c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</row>
    <row r="253" spans="1:60" outlineLevel="1" x14ac:dyDescent="0.2">
      <c r="A253" s="147">
        <v>72</v>
      </c>
      <c r="B253" s="148" t="s">
        <v>1226</v>
      </c>
      <c r="C253" s="163" t="s">
        <v>1227</v>
      </c>
      <c r="D253" s="149" t="s">
        <v>1716</v>
      </c>
      <c r="E253" s="150">
        <v>7.2</v>
      </c>
      <c r="F253" s="151"/>
      <c r="G253" s="152">
        <f>ROUND(E253*F253,2)</f>
        <v>0</v>
      </c>
      <c r="H253" s="151">
        <v>163.25</v>
      </c>
      <c r="I253" s="152">
        <f>ROUND(E253*H253,2)</f>
        <v>1175.4000000000001</v>
      </c>
      <c r="J253" s="151">
        <v>962.75</v>
      </c>
      <c r="K253" s="152">
        <f>ROUND(E253*J253,2)</f>
        <v>6931.8</v>
      </c>
      <c r="L253" s="152">
        <v>21</v>
      </c>
      <c r="M253" s="152">
        <f>G253*(1+L253/100)</f>
        <v>0</v>
      </c>
      <c r="N253" s="150">
        <v>0</v>
      </c>
      <c r="O253" s="150">
        <f>ROUND(E253*N253,2)</f>
        <v>0</v>
      </c>
      <c r="P253" s="150">
        <v>4.6000000000000001E-4</v>
      </c>
      <c r="Q253" s="150">
        <f>ROUND(E253*P253,2)</f>
        <v>0</v>
      </c>
      <c r="R253" s="152"/>
      <c r="S253" s="152" t="s">
        <v>1617</v>
      </c>
      <c r="T253" s="153" t="s">
        <v>1617</v>
      </c>
      <c r="U253" s="135">
        <v>0</v>
      </c>
      <c r="V253" s="135">
        <f>ROUND(E253*U253,2)</f>
        <v>0</v>
      </c>
      <c r="W253" s="135"/>
      <c r="X253" s="135" t="s">
        <v>1458</v>
      </c>
      <c r="Y253" s="135" t="s">
        <v>1459</v>
      </c>
      <c r="Z253" s="125"/>
      <c r="AA253" s="125"/>
      <c r="AB253" s="125"/>
      <c r="AC253" s="125"/>
      <c r="AD253" s="125"/>
      <c r="AE253" s="125"/>
      <c r="AF253" s="125"/>
      <c r="AG253" s="125" t="s">
        <v>1460</v>
      </c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</row>
    <row r="254" spans="1:60" outlineLevel="2" x14ac:dyDescent="0.2">
      <c r="A254" s="132"/>
      <c r="B254" s="133"/>
      <c r="C254" s="170" t="s">
        <v>1228</v>
      </c>
      <c r="D254" s="168"/>
      <c r="E254" s="169">
        <v>7.2</v>
      </c>
      <c r="F254" s="135"/>
      <c r="G254" s="135"/>
      <c r="H254" s="135"/>
      <c r="I254" s="135"/>
      <c r="J254" s="135"/>
      <c r="K254" s="135"/>
      <c r="L254" s="135"/>
      <c r="M254" s="135"/>
      <c r="N254" s="134"/>
      <c r="O254" s="134"/>
      <c r="P254" s="134"/>
      <c r="Q254" s="134"/>
      <c r="R254" s="135"/>
      <c r="S254" s="135"/>
      <c r="T254" s="135"/>
      <c r="U254" s="135"/>
      <c r="V254" s="135"/>
      <c r="W254" s="135"/>
      <c r="X254" s="135"/>
      <c r="Y254" s="135"/>
      <c r="Z254" s="125"/>
      <c r="AA254" s="125"/>
      <c r="AB254" s="125"/>
      <c r="AC254" s="125"/>
      <c r="AD254" s="125"/>
      <c r="AE254" s="125"/>
      <c r="AF254" s="125"/>
      <c r="AG254" s="125" t="s">
        <v>1619</v>
      </c>
      <c r="AH254" s="125">
        <v>0</v>
      </c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</row>
    <row r="255" spans="1:60" outlineLevel="1" x14ac:dyDescent="0.2">
      <c r="A255" s="147">
        <v>73</v>
      </c>
      <c r="B255" s="148" t="s">
        <v>1229</v>
      </c>
      <c r="C255" s="163" t="s">
        <v>1230</v>
      </c>
      <c r="D255" s="149" t="s">
        <v>1716</v>
      </c>
      <c r="E255" s="150">
        <v>7.2</v>
      </c>
      <c r="F255" s="151"/>
      <c r="G255" s="152">
        <f>ROUND(E255*F255,2)</f>
        <v>0</v>
      </c>
      <c r="H255" s="151">
        <v>229.37</v>
      </c>
      <c r="I255" s="152">
        <f>ROUND(E255*H255,2)</f>
        <v>1651.46</v>
      </c>
      <c r="J255" s="151">
        <v>1203.6300000000001</v>
      </c>
      <c r="K255" s="152">
        <f>ROUND(E255*J255,2)</f>
        <v>8666.14</v>
      </c>
      <c r="L255" s="152">
        <v>21</v>
      </c>
      <c r="M255" s="152">
        <f>G255*(1+L255/100)</f>
        <v>0</v>
      </c>
      <c r="N255" s="150">
        <v>0</v>
      </c>
      <c r="O255" s="150">
        <f>ROUND(E255*N255,2)</f>
        <v>0</v>
      </c>
      <c r="P255" s="150">
        <v>4.6000000000000001E-4</v>
      </c>
      <c r="Q255" s="150">
        <f>ROUND(E255*P255,2)</f>
        <v>0</v>
      </c>
      <c r="R255" s="152"/>
      <c r="S255" s="152" t="s">
        <v>1617</v>
      </c>
      <c r="T255" s="153" t="s">
        <v>1617</v>
      </c>
      <c r="U255" s="135">
        <v>0</v>
      </c>
      <c r="V255" s="135">
        <f>ROUND(E255*U255,2)</f>
        <v>0</v>
      </c>
      <c r="W255" s="135"/>
      <c r="X255" s="135" t="s">
        <v>1458</v>
      </c>
      <c r="Y255" s="135" t="s">
        <v>1459</v>
      </c>
      <c r="Z255" s="125"/>
      <c r="AA255" s="125"/>
      <c r="AB255" s="125"/>
      <c r="AC255" s="125"/>
      <c r="AD255" s="125"/>
      <c r="AE255" s="125"/>
      <c r="AF255" s="125"/>
      <c r="AG255" s="125" t="s">
        <v>1460</v>
      </c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</row>
    <row r="256" spans="1:60" outlineLevel="2" x14ac:dyDescent="0.2">
      <c r="A256" s="132"/>
      <c r="B256" s="133"/>
      <c r="C256" s="170" t="s">
        <v>1228</v>
      </c>
      <c r="D256" s="168"/>
      <c r="E256" s="169">
        <v>7.2</v>
      </c>
      <c r="F256" s="135"/>
      <c r="G256" s="135"/>
      <c r="H256" s="135"/>
      <c r="I256" s="135"/>
      <c r="J256" s="135"/>
      <c r="K256" s="135"/>
      <c r="L256" s="135"/>
      <c r="M256" s="135"/>
      <c r="N256" s="134"/>
      <c r="O256" s="134"/>
      <c r="P256" s="134"/>
      <c r="Q256" s="134"/>
      <c r="R256" s="135"/>
      <c r="S256" s="135"/>
      <c r="T256" s="135"/>
      <c r="U256" s="135"/>
      <c r="V256" s="135"/>
      <c r="W256" s="135"/>
      <c r="X256" s="135"/>
      <c r="Y256" s="135"/>
      <c r="Z256" s="125"/>
      <c r="AA256" s="125"/>
      <c r="AB256" s="125"/>
      <c r="AC256" s="125"/>
      <c r="AD256" s="125"/>
      <c r="AE256" s="125"/>
      <c r="AF256" s="125"/>
      <c r="AG256" s="125" t="s">
        <v>1619</v>
      </c>
      <c r="AH256" s="125">
        <v>0</v>
      </c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</row>
    <row r="257" spans="1:60" outlineLevel="1" x14ac:dyDescent="0.2">
      <c r="A257" s="147">
        <v>74</v>
      </c>
      <c r="B257" s="148" t="s">
        <v>1231</v>
      </c>
      <c r="C257" s="163" t="s">
        <v>1385</v>
      </c>
      <c r="D257" s="149" t="s">
        <v>1716</v>
      </c>
      <c r="E257" s="150">
        <v>4.5999999999999996</v>
      </c>
      <c r="F257" s="151"/>
      <c r="G257" s="152">
        <f>ROUND(E257*F257,2)</f>
        <v>0</v>
      </c>
      <c r="H257" s="151">
        <v>265.89</v>
      </c>
      <c r="I257" s="152">
        <f>ROUND(E257*H257,2)</f>
        <v>1223.0899999999999</v>
      </c>
      <c r="J257" s="151">
        <v>1444.11</v>
      </c>
      <c r="K257" s="152">
        <f>ROUND(E257*J257,2)</f>
        <v>6642.91</v>
      </c>
      <c r="L257" s="152">
        <v>21</v>
      </c>
      <c r="M257" s="152">
        <f>G257*(1+L257/100)</f>
        <v>0</v>
      </c>
      <c r="N257" s="150">
        <v>0</v>
      </c>
      <c r="O257" s="150">
        <f>ROUND(E257*N257,2)</f>
        <v>0</v>
      </c>
      <c r="P257" s="150">
        <v>4.6000000000000001E-4</v>
      </c>
      <c r="Q257" s="150">
        <f>ROUND(E257*P257,2)</f>
        <v>0</v>
      </c>
      <c r="R257" s="152"/>
      <c r="S257" s="152" t="s">
        <v>1617</v>
      </c>
      <c r="T257" s="153" t="s">
        <v>1617</v>
      </c>
      <c r="U257" s="135">
        <v>0</v>
      </c>
      <c r="V257" s="135">
        <f>ROUND(E257*U257,2)</f>
        <v>0</v>
      </c>
      <c r="W257" s="135"/>
      <c r="X257" s="135" t="s">
        <v>1458</v>
      </c>
      <c r="Y257" s="135" t="s">
        <v>1459</v>
      </c>
      <c r="Z257" s="125"/>
      <c r="AA257" s="125"/>
      <c r="AB257" s="125"/>
      <c r="AC257" s="125"/>
      <c r="AD257" s="125"/>
      <c r="AE257" s="125"/>
      <c r="AF257" s="125"/>
      <c r="AG257" s="125" t="s">
        <v>1460</v>
      </c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</row>
    <row r="258" spans="1:60" outlineLevel="2" x14ac:dyDescent="0.2">
      <c r="A258" s="132"/>
      <c r="B258" s="133"/>
      <c r="C258" s="170" t="s">
        <v>1386</v>
      </c>
      <c r="D258" s="168"/>
      <c r="E258" s="169">
        <v>4.5999999999999996</v>
      </c>
      <c r="F258" s="135"/>
      <c r="G258" s="135"/>
      <c r="H258" s="135"/>
      <c r="I258" s="135"/>
      <c r="J258" s="135"/>
      <c r="K258" s="135"/>
      <c r="L258" s="135"/>
      <c r="M258" s="135"/>
      <c r="N258" s="134"/>
      <c r="O258" s="134"/>
      <c r="P258" s="134"/>
      <c r="Q258" s="134"/>
      <c r="R258" s="135"/>
      <c r="S258" s="135"/>
      <c r="T258" s="135"/>
      <c r="U258" s="135"/>
      <c r="V258" s="135"/>
      <c r="W258" s="135"/>
      <c r="X258" s="135"/>
      <c r="Y258" s="135"/>
      <c r="Z258" s="125"/>
      <c r="AA258" s="125"/>
      <c r="AB258" s="125"/>
      <c r="AC258" s="125"/>
      <c r="AD258" s="125"/>
      <c r="AE258" s="125"/>
      <c r="AF258" s="125"/>
      <c r="AG258" s="125" t="s">
        <v>1619</v>
      </c>
      <c r="AH258" s="125">
        <v>0</v>
      </c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</row>
    <row r="259" spans="1:60" outlineLevel="1" x14ac:dyDescent="0.2">
      <c r="A259" s="147">
        <v>75</v>
      </c>
      <c r="B259" s="148" t="s">
        <v>1387</v>
      </c>
      <c r="C259" s="163" t="s">
        <v>1388</v>
      </c>
      <c r="D259" s="149" t="s">
        <v>1616</v>
      </c>
      <c r="E259" s="150">
        <v>0.17100000000000001</v>
      </c>
      <c r="F259" s="151"/>
      <c r="G259" s="152">
        <f>ROUND(E259*F259,2)</f>
        <v>0</v>
      </c>
      <c r="H259" s="151">
        <v>53.25</v>
      </c>
      <c r="I259" s="152">
        <f>ROUND(E259*H259,2)</f>
        <v>9.11</v>
      </c>
      <c r="J259" s="151">
        <v>2426.75</v>
      </c>
      <c r="K259" s="152">
        <f>ROUND(E259*J259,2)</f>
        <v>414.97</v>
      </c>
      <c r="L259" s="152">
        <v>21</v>
      </c>
      <c r="M259" s="152">
        <f>G259*(1+L259/100)</f>
        <v>0</v>
      </c>
      <c r="N259" s="150">
        <v>1.82E-3</v>
      </c>
      <c r="O259" s="150">
        <f>ROUND(E259*N259,2)</f>
        <v>0</v>
      </c>
      <c r="P259" s="150">
        <v>1.8</v>
      </c>
      <c r="Q259" s="150">
        <f>ROUND(E259*P259,2)</f>
        <v>0.31</v>
      </c>
      <c r="R259" s="152"/>
      <c r="S259" s="152" t="s">
        <v>1617</v>
      </c>
      <c r="T259" s="153" t="s">
        <v>1617</v>
      </c>
      <c r="U259" s="135">
        <v>0</v>
      </c>
      <c r="V259" s="135">
        <f>ROUND(E259*U259,2)</f>
        <v>0</v>
      </c>
      <c r="W259" s="135"/>
      <c r="X259" s="135" t="s">
        <v>1458</v>
      </c>
      <c r="Y259" s="135" t="s">
        <v>1459</v>
      </c>
      <c r="Z259" s="125"/>
      <c r="AA259" s="125"/>
      <c r="AB259" s="125"/>
      <c r="AC259" s="125"/>
      <c r="AD259" s="125"/>
      <c r="AE259" s="125"/>
      <c r="AF259" s="125"/>
      <c r="AG259" s="125" t="s">
        <v>1460</v>
      </c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</row>
    <row r="260" spans="1:60" outlineLevel="2" x14ac:dyDescent="0.2">
      <c r="A260" s="132"/>
      <c r="B260" s="133"/>
      <c r="C260" s="170" t="s">
        <v>1389</v>
      </c>
      <c r="D260" s="168"/>
      <c r="E260" s="169">
        <v>0.17</v>
      </c>
      <c r="F260" s="135"/>
      <c r="G260" s="135"/>
      <c r="H260" s="135"/>
      <c r="I260" s="135"/>
      <c r="J260" s="135"/>
      <c r="K260" s="135"/>
      <c r="L260" s="135"/>
      <c r="M260" s="135"/>
      <c r="N260" s="134"/>
      <c r="O260" s="134"/>
      <c r="P260" s="134"/>
      <c r="Q260" s="134"/>
      <c r="R260" s="135"/>
      <c r="S260" s="135"/>
      <c r="T260" s="135"/>
      <c r="U260" s="135"/>
      <c r="V260" s="135"/>
      <c r="W260" s="135"/>
      <c r="X260" s="135"/>
      <c r="Y260" s="135"/>
      <c r="Z260" s="125"/>
      <c r="AA260" s="125"/>
      <c r="AB260" s="125"/>
      <c r="AC260" s="125"/>
      <c r="AD260" s="125"/>
      <c r="AE260" s="125"/>
      <c r="AF260" s="125"/>
      <c r="AG260" s="125" t="s">
        <v>1619</v>
      </c>
      <c r="AH260" s="125">
        <v>0</v>
      </c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</row>
    <row r="261" spans="1:60" outlineLevel="1" x14ac:dyDescent="0.2">
      <c r="A261" s="147">
        <v>76</v>
      </c>
      <c r="B261" s="148" t="s">
        <v>1390</v>
      </c>
      <c r="C261" s="163" t="s">
        <v>1391</v>
      </c>
      <c r="D261" s="149" t="s">
        <v>1616</v>
      </c>
      <c r="E261" s="150">
        <v>0.75900000000000001</v>
      </c>
      <c r="F261" s="151"/>
      <c r="G261" s="152">
        <f>ROUND(E261*F261,2)</f>
        <v>0</v>
      </c>
      <c r="H261" s="151">
        <v>53.25</v>
      </c>
      <c r="I261" s="152">
        <f>ROUND(E261*H261,2)</f>
        <v>40.42</v>
      </c>
      <c r="J261" s="151">
        <v>1339.75</v>
      </c>
      <c r="K261" s="152">
        <f>ROUND(E261*J261,2)</f>
        <v>1016.87</v>
      </c>
      <c r="L261" s="152">
        <v>21</v>
      </c>
      <c r="M261" s="152">
        <f>G261*(1+L261/100)</f>
        <v>0</v>
      </c>
      <c r="N261" s="150">
        <v>1.82E-3</v>
      </c>
      <c r="O261" s="150">
        <f>ROUND(E261*N261,2)</f>
        <v>0</v>
      </c>
      <c r="P261" s="150">
        <v>1.8</v>
      </c>
      <c r="Q261" s="150">
        <f>ROUND(E261*P261,2)</f>
        <v>1.37</v>
      </c>
      <c r="R261" s="152"/>
      <c r="S261" s="152" t="s">
        <v>1617</v>
      </c>
      <c r="T261" s="153" t="s">
        <v>1617</v>
      </c>
      <c r="U261" s="135">
        <v>0</v>
      </c>
      <c r="V261" s="135">
        <f>ROUND(E261*U261,2)</f>
        <v>0</v>
      </c>
      <c r="W261" s="135"/>
      <c r="X261" s="135" t="s">
        <v>1458</v>
      </c>
      <c r="Y261" s="135" t="s">
        <v>1459</v>
      </c>
      <c r="Z261" s="125"/>
      <c r="AA261" s="125"/>
      <c r="AB261" s="125"/>
      <c r="AC261" s="125"/>
      <c r="AD261" s="125"/>
      <c r="AE261" s="125"/>
      <c r="AF261" s="125"/>
      <c r="AG261" s="125" t="s">
        <v>1460</v>
      </c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</row>
    <row r="262" spans="1:60" outlineLevel="2" x14ac:dyDescent="0.2">
      <c r="A262" s="132"/>
      <c r="B262" s="133"/>
      <c r="C262" s="170" t="s">
        <v>1392</v>
      </c>
      <c r="D262" s="168"/>
      <c r="E262" s="169">
        <v>0.76</v>
      </c>
      <c r="F262" s="135"/>
      <c r="G262" s="135"/>
      <c r="H262" s="135"/>
      <c r="I262" s="135"/>
      <c r="J262" s="135"/>
      <c r="K262" s="135"/>
      <c r="L262" s="135"/>
      <c r="M262" s="135"/>
      <c r="N262" s="134"/>
      <c r="O262" s="134"/>
      <c r="P262" s="134"/>
      <c r="Q262" s="134"/>
      <c r="R262" s="135"/>
      <c r="S262" s="135"/>
      <c r="T262" s="135"/>
      <c r="U262" s="135"/>
      <c r="V262" s="135"/>
      <c r="W262" s="135"/>
      <c r="X262" s="135"/>
      <c r="Y262" s="135"/>
      <c r="Z262" s="125"/>
      <c r="AA262" s="125"/>
      <c r="AB262" s="125"/>
      <c r="AC262" s="125"/>
      <c r="AD262" s="125"/>
      <c r="AE262" s="125"/>
      <c r="AF262" s="125"/>
      <c r="AG262" s="125" t="s">
        <v>1619</v>
      </c>
      <c r="AH262" s="125">
        <v>0</v>
      </c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</row>
    <row r="263" spans="1:60" outlineLevel="1" x14ac:dyDescent="0.2">
      <c r="A263" s="147">
        <v>77</v>
      </c>
      <c r="B263" s="148" t="s">
        <v>1393</v>
      </c>
      <c r="C263" s="163" t="s">
        <v>1394</v>
      </c>
      <c r="D263" s="149" t="s">
        <v>1616</v>
      </c>
      <c r="E263" s="150">
        <v>2.2568000000000001</v>
      </c>
      <c r="F263" s="151"/>
      <c r="G263" s="152">
        <f>ROUND(E263*F263,2)</f>
        <v>0</v>
      </c>
      <c r="H263" s="151">
        <v>53.25</v>
      </c>
      <c r="I263" s="152">
        <f>ROUND(E263*H263,2)</f>
        <v>120.17</v>
      </c>
      <c r="J263" s="151">
        <v>1510.75</v>
      </c>
      <c r="K263" s="152">
        <f>ROUND(E263*J263,2)</f>
        <v>3409.46</v>
      </c>
      <c r="L263" s="152">
        <v>21</v>
      </c>
      <c r="M263" s="152">
        <f>G263*(1+L263/100)</f>
        <v>0</v>
      </c>
      <c r="N263" s="150">
        <v>1.82E-3</v>
      </c>
      <c r="O263" s="150">
        <f>ROUND(E263*N263,2)</f>
        <v>0</v>
      </c>
      <c r="P263" s="150">
        <v>1.8</v>
      </c>
      <c r="Q263" s="150">
        <f>ROUND(E263*P263,2)</f>
        <v>4.0599999999999996</v>
      </c>
      <c r="R263" s="152"/>
      <c r="S263" s="152" t="s">
        <v>1617</v>
      </c>
      <c r="T263" s="153" t="s">
        <v>1617</v>
      </c>
      <c r="U263" s="135">
        <v>0</v>
      </c>
      <c r="V263" s="135">
        <f>ROUND(E263*U263,2)</f>
        <v>0</v>
      </c>
      <c r="W263" s="135"/>
      <c r="X263" s="135" t="s">
        <v>1458</v>
      </c>
      <c r="Y263" s="135" t="s">
        <v>1459</v>
      </c>
      <c r="Z263" s="125"/>
      <c r="AA263" s="125"/>
      <c r="AB263" s="125"/>
      <c r="AC263" s="125"/>
      <c r="AD263" s="125"/>
      <c r="AE263" s="125"/>
      <c r="AF263" s="125"/>
      <c r="AG263" s="125" t="s">
        <v>1460</v>
      </c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</row>
    <row r="264" spans="1:60" outlineLevel="2" x14ac:dyDescent="0.2">
      <c r="A264" s="132"/>
      <c r="B264" s="133"/>
      <c r="C264" s="170" t="s">
        <v>1395</v>
      </c>
      <c r="D264" s="168"/>
      <c r="E264" s="169">
        <v>1.1599999999999999</v>
      </c>
      <c r="F264" s="135"/>
      <c r="G264" s="135"/>
      <c r="H264" s="135"/>
      <c r="I264" s="135"/>
      <c r="J264" s="135"/>
      <c r="K264" s="135"/>
      <c r="L264" s="135"/>
      <c r="M264" s="135"/>
      <c r="N264" s="134"/>
      <c r="O264" s="134"/>
      <c r="P264" s="134"/>
      <c r="Q264" s="134"/>
      <c r="R264" s="135"/>
      <c r="S264" s="135"/>
      <c r="T264" s="135"/>
      <c r="U264" s="135"/>
      <c r="V264" s="135"/>
      <c r="W264" s="135"/>
      <c r="X264" s="135"/>
      <c r="Y264" s="135"/>
      <c r="Z264" s="125"/>
      <c r="AA264" s="125"/>
      <c r="AB264" s="125"/>
      <c r="AC264" s="125"/>
      <c r="AD264" s="125"/>
      <c r="AE264" s="125"/>
      <c r="AF264" s="125"/>
      <c r="AG264" s="125" t="s">
        <v>1619</v>
      </c>
      <c r="AH264" s="125">
        <v>0</v>
      </c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</row>
    <row r="265" spans="1:60" outlineLevel="3" x14ac:dyDescent="0.2">
      <c r="A265" s="132"/>
      <c r="B265" s="133"/>
      <c r="C265" s="170" t="s">
        <v>1396</v>
      </c>
      <c r="D265" s="168"/>
      <c r="E265" s="169">
        <v>1.0900000000000001</v>
      </c>
      <c r="F265" s="135"/>
      <c r="G265" s="135"/>
      <c r="H265" s="135"/>
      <c r="I265" s="135"/>
      <c r="J265" s="135"/>
      <c r="K265" s="135"/>
      <c r="L265" s="135"/>
      <c r="M265" s="135"/>
      <c r="N265" s="134"/>
      <c r="O265" s="134"/>
      <c r="P265" s="134"/>
      <c r="Q265" s="134"/>
      <c r="R265" s="135"/>
      <c r="S265" s="135"/>
      <c r="T265" s="135"/>
      <c r="U265" s="135"/>
      <c r="V265" s="135"/>
      <c r="W265" s="135"/>
      <c r="X265" s="135"/>
      <c r="Y265" s="135"/>
      <c r="Z265" s="125"/>
      <c r="AA265" s="125"/>
      <c r="AB265" s="125"/>
      <c r="AC265" s="125"/>
      <c r="AD265" s="125"/>
      <c r="AE265" s="125"/>
      <c r="AF265" s="125"/>
      <c r="AG265" s="125" t="s">
        <v>1619</v>
      </c>
      <c r="AH265" s="125">
        <v>0</v>
      </c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</row>
    <row r="266" spans="1:60" outlineLevel="1" x14ac:dyDescent="0.2">
      <c r="A266" s="147">
        <v>78</v>
      </c>
      <c r="B266" s="148" t="s">
        <v>1397</v>
      </c>
      <c r="C266" s="163" t="s">
        <v>1398</v>
      </c>
      <c r="D266" s="149" t="s">
        <v>1716</v>
      </c>
      <c r="E266" s="150">
        <v>5</v>
      </c>
      <c r="F266" s="151"/>
      <c r="G266" s="152">
        <f>ROUND(E266*F266,2)</f>
        <v>0</v>
      </c>
      <c r="H266" s="151">
        <v>0</v>
      </c>
      <c r="I266" s="152">
        <f>ROUND(E266*H266,2)</f>
        <v>0</v>
      </c>
      <c r="J266" s="151">
        <v>97.9</v>
      </c>
      <c r="K266" s="152">
        <f>ROUND(E266*J266,2)</f>
        <v>489.5</v>
      </c>
      <c r="L266" s="152">
        <v>21</v>
      </c>
      <c r="M266" s="152">
        <f>G266*(1+L266/100)</f>
        <v>0</v>
      </c>
      <c r="N266" s="150">
        <v>0</v>
      </c>
      <c r="O266" s="150">
        <f>ROUND(E266*N266,2)</f>
        <v>0</v>
      </c>
      <c r="P266" s="150">
        <v>7.0000000000000001E-3</v>
      </c>
      <c r="Q266" s="150">
        <f>ROUND(E266*P266,2)</f>
        <v>0.04</v>
      </c>
      <c r="R266" s="152"/>
      <c r="S266" s="152" t="s">
        <v>1617</v>
      </c>
      <c r="T266" s="153" t="s">
        <v>1617</v>
      </c>
      <c r="U266" s="135">
        <v>0</v>
      </c>
      <c r="V266" s="135">
        <f>ROUND(E266*U266,2)</f>
        <v>0</v>
      </c>
      <c r="W266" s="135"/>
      <c r="X266" s="135" t="s">
        <v>1458</v>
      </c>
      <c r="Y266" s="135" t="s">
        <v>1459</v>
      </c>
      <c r="Z266" s="125"/>
      <c r="AA266" s="125"/>
      <c r="AB266" s="125"/>
      <c r="AC266" s="125"/>
      <c r="AD266" s="125"/>
      <c r="AE266" s="125"/>
      <c r="AF266" s="125"/>
      <c r="AG266" s="125" t="s">
        <v>1460</v>
      </c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</row>
    <row r="267" spans="1:60" outlineLevel="2" x14ac:dyDescent="0.2">
      <c r="A267" s="132"/>
      <c r="B267" s="133"/>
      <c r="C267" s="170" t="s">
        <v>1055</v>
      </c>
      <c r="D267" s="168"/>
      <c r="E267" s="169">
        <v>5</v>
      </c>
      <c r="F267" s="135"/>
      <c r="G267" s="135"/>
      <c r="H267" s="135"/>
      <c r="I267" s="135"/>
      <c r="J267" s="135"/>
      <c r="K267" s="135"/>
      <c r="L267" s="135"/>
      <c r="M267" s="135"/>
      <c r="N267" s="134"/>
      <c r="O267" s="134"/>
      <c r="P267" s="134"/>
      <c r="Q267" s="134"/>
      <c r="R267" s="135"/>
      <c r="S267" s="135"/>
      <c r="T267" s="135"/>
      <c r="U267" s="135"/>
      <c r="V267" s="135"/>
      <c r="W267" s="135"/>
      <c r="X267" s="135"/>
      <c r="Y267" s="135"/>
      <c r="Z267" s="125"/>
      <c r="AA267" s="125"/>
      <c r="AB267" s="125"/>
      <c r="AC267" s="125"/>
      <c r="AD267" s="125"/>
      <c r="AE267" s="125"/>
      <c r="AF267" s="125"/>
      <c r="AG267" s="125" t="s">
        <v>1619</v>
      </c>
      <c r="AH267" s="125">
        <v>0</v>
      </c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</row>
    <row r="268" spans="1:60" outlineLevel="1" x14ac:dyDescent="0.2">
      <c r="A268" s="147">
        <v>79</v>
      </c>
      <c r="B268" s="148" t="s">
        <v>1399</v>
      </c>
      <c r="C268" s="163" t="s">
        <v>1400</v>
      </c>
      <c r="D268" s="149" t="s">
        <v>1716</v>
      </c>
      <c r="E268" s="150">
        <v>16.05</v>
      </c>
      <c r="F268" s="151"/>
      <c r="G268" s="152">
        <f>ROUND(E268*F268,2)</f>
        <v>0</v>
      </c>
      <c r="H268" s="151">
        <v>14.36</v>
      </c>
      <c r="I268" s="152">
        <f>ROUND(E268*H268,2)</f>
        <v>230.48</v>
      </c>
      <c r="J268" s="151">
        <v>358.14</v>
      </c>
      <c r="K268" s="152">
        <f>ROUND(E268*J268,2)</f>
        <v>5748.15</v>
      </c>
      <c r="L268" s="152">
        <v>21</v>
      </c>
      <c r="M268" s="152">
        <f>G268*(1+L268/100)</f>
        <v>0</v>
      </c>
      <c r="N268" s="150">
        <v>4.8999999999999998E-4</v>
      </c>
      <c r="O268" s="150">
        <f>ROUND(E268*N268,2)</f>
        <v>0.01</v>
      </c>
      <c r="P268" s="150">
        <v>5.3999999999999999E-2</v>
      </c>
      <c r="Q268" s="150">
        <f>ROUND(E268*P268,2)</f>
        <v>0.87</v>
      </c>
      <c r="R268" s="152"/>
      <c r="S268" s="152" t="s">
        <v>1617</v>
      </c>
      <c r="T268" s="153" t="s">
        <v>1617</v>
      </c>
      <c r="U268" s="135">
        <v>0</v>
      </c>
      <c r="V268" s="135">
        <f>ROUND(E268*U268,2)</f>
        <v>0</v>
      </c>
      <c r="W268" s="135"/>
      <c r="X268" s="135" t="s">
        <v>1458</v>
      </c>
      <c r="Y268" s="135" t="s">
        <v>1459</v>
      </c>
      <c r="Z268" s="125"/>
      <c r="AA268" s="125"/>
      <c r="AB268" s="125"/>
      <c r="AC268" s="125"/>
      <c r="AD268" s="125"/>
      <c r="AE268" s="125"/>
      <c r="AF268" s="125"/>
      <c r="AG268" s="125" t="s">
        <v>1460</v>
      </c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</row>
    <row r="269" spans="1:60" outlineLevel="2" x14ac:dyDescent="0.2">
      <c r="A269" s="132"/>
      <c r="B269" s="133"/>
      <c r="C269" s="170" t="s">
        <v>1401</v>
      </c>
      <c r="D269" s="168"/>
      <c r="E269" s="169">
        <v>16.05</v>
      </c>
      <c r="F269" s="135"/>
      <c r="G269" s="135"/>
      <c r="H269" s="135"/>
      <c r="I269" s="135"/>
      <c r="J269" s="135"/>
      <c r="K269" s="135"/>
      <c r="L269" s="135"/>
      <c r="M269" s="135"/>
      <c r="N269" s="134"/>
      <c r="O269" s="134"/>
      <c r="P269" s="134"/>
      <c r="Q269" s="134"/>
      <c r="R269" s="135"/>
      <c r="S269" s="135"/>
      <c r="T269" s="135"/>
      <c r="U269" s="135"/>
      <c r="V269" s="135"/>
      <c r="W269" s="135"/>
      <c r="X269" s="135"/>
      <c r="Y269" s="135"/>
      <c r="Z269" s="125"/>
      <c r="AA269" s="125"/>
      <c r="AB269" s="125"/>
      <c r="AC269" s="125"/>
      <c r="AD269" s="125"/>
      <c r="AE269" s="125"/>
      <c r="AF269" s="125"/>
      <c r="AG269" s="125" t="s">
        <v>1619</v>
      </c>
      <c r="AH269" s="125">
        <v>0</v>
      </c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</row>
    <row r="270" spans="1:60" outlineLevel="1" x14ac:dyDescent="0.2">
      <c r="A270" s="147">
        <v>80</v>
      </c>
      <c r="B270" s="148" t="s">
        <v>1402</v>
      </c>
      <c r="C270" s="163" t="s">
        <v>1403</v>
      </c>
      <c r="D270" s="149" t="s">
        <v>1672</v>
      </c>
      <c r="E270" s="150">
        <v>1</v>
      </c>
      <c r="F270" s="151"/>
      <c r="G270" s="152">
        <f>ROUND(E270*F270,2)</f>
        <v>0</v>
      </c>
      <c r="H270" s="151">
        <v>0</v>
      </c>
      <c r="I270" s="152">
        <f>ROUND(E270*H270,2)</f>
        <v>0</v>
      </c>
      <c r="J270" s="151">
        <v>98.6</v>
      </c>
      <c r="K270" s="152">
        <f>ROUND(E270*J270,2)</f>
        <v>98.6</v>
      </c>
      <c r="L270" s="152">
        <v>21</v>
      </c>
      <c r="M270" s="152">
        <f>G270*(1+L270/100)</f>
        <v>0</v>
      </c>
      <c r="N270" s="150">
        <v>0</v>
      </c>
      <c r="O270" s="150">
        <f>ROUND(E270*N270,2)</f>
        <v>0</v>
      </c>
      <c r="P270" s="150">
        <v>4.4999999999999998E-2</v>
      </c>
      <c r="Q270" s="150">
        <f>ROUND(E270*P270,2)</f>
        <v>0.05</v>
      </c>
      <c r="R270" s="152"/>
      <c r="S270" s="152" t="s">
        <v>1617</v>
      </c>
      <c r="T270" s="153" t="s">
        <v>1617</v>
      </c>
      <c r="U270" s="135">
        <v>0</v>
      </c>
      <c r="V270" s="135">
        <f>ROUND(E270*U270,2)</f>
        <v>0</v>
      </c>
      <c r="W270" s="135"/>
      <c r="X270" s="135" t="s">
        <v>1458</v>
      </c>
      <c r="Y270" s="135" t="s">
        <v>1459</v>
      </c>
      <c r="Z270" s="125"/>
      <c r="AA270" s="125"/>
      <c r="AB270" s="125"/>
      <c r="AC270" s="125"/>
      <c r="AD270" s="125"/>
      <c r="AE270" s="125"/>
      <c r="AF270" s="125"/>
      <c r="AG270" s="125" t="s">
        <v>1460</v>
      </c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</row>
    <row r="271" spans="1:60" outlineLevel="2" x14ac:dyDescent="0.2">
      <c r="A271" s="132"/>
      <c r="B271" s="133"/>
      <c r="C271" s="170" t="s">
        <v>1404</v>
      </c>
      <c r="D271" s="168"/>
      <c r="E271" s="169">
        <v>1</v>
      </c>
      <c r="F271" s="135"/>
      <c r="G271" s="135"/>
      <c r="H271" s="135"/>
      <c r="I271" s="135"/>
      <c r="J271" s="135"/>
      <c r="K271" s="135"/>
      <c r="L271" s="135"/>
      <c r="M271" s="135"/>
      <c r="N271" s="134"/>
      <c r="O271" s="134"/>
      <c r="P271" s="134"/>
      <c r="Q271" s="134"/>
      <c r="R271" s="135"/>
      <c r="S271" s="135"/>
      <c r="T271" s="135"/>
      <c r="U271" s="135"/>
      <c r="V271" s="135"/>
      <c r="W271" s="135"/>
      <c r="X271" s="135"/>
      <c r="Y271" s="135"/>
      <c r="Z271" s="125"/>
      <c r="AA271" s="125"/>
      <c r="AB271" s="125"/>
      <c r="AC271" s="125"/>
      <c r="AD271" s="125"/>
      <c r="AE271" s="125"/>
      <c r="AF271" s="125"/>
      <c r="AG271" s="125" t="s">
        <v>1619</v>
      </c>
      <c r="AH271" s="125">
        <v>0</v>
      </c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</row>
    <row r="272" spans="1:60" outlineLevel="1" x14ac:dyDescent="0.2">
      <c r="A272" s="147">
        <v>81</v>
      </c>
      <c r="B272" s="148" t="s">
        <v>1405</v>
      </c>
      <c r="C272" s="163" t="s">
        <v>1406</v>
      </c>
      <c r="D272" s="149" t="s">
        <v>1641</v>
      </c>
      <c r="E272" s="150">
        <v>58.2</v>
      </c>
      <c r="F272" s="151"/>
      <c r="G272" s="152">
        <f>ROUND(E272*F272,2)</f>
        <v>0</v>
      </c>
      <c r="H272" s="151">
        <v>0</v>
      </c>
      <c r="I272" s="152">
        <f>ROUND(E272*H272,2)</f>
        <v>0</v>
      </c>
      <c r="J272" s="151">
        <v>64.5</v>
      </c>
      <c r="K272" s="152">
        <f>ROUND(E272*J272,2)</f>
        <v>3753.9</v>
      </c>
      <c r="L272" s="152">
        <v>21</v>
      </c>
      <c r="M272" s="152">
        <f>G272*(1+L272/100)</f>
        <v>0</v>
      </c>
      <c r="N272" s="150">
        <v>0</v>
      </c>
      <c r="O272" s="150">
        <f>ROUND(E272*N272,2)</f>
        <v>0</v>
      </c>
      <c r="P272" s="150">
        <v>0.02</v>
      </c>
      <c r="Q272" s="150">
        <f>ROUND(E272*P272,2)</f>
        <v>1.1599999999999999</v>
      </c>
      <c r="R272" s="152"/>
      <c r="S272" s="152" t="s">
        <v>1617</v>
      </c>
      <c r="T272" s="153" t="s">
        <v>1617</v>
      </c>
      <c r="U272" s="135">
        <v>0</v>
      </c>
      <c r="V272" s="135">
        <f>ROUND(E272*U272,2)</f>
        <v>0</v>
      </c>
      <c r="W272" s="135"/>
      <c r="X272" s="135" t="s">
        <v>1458</v>
      </c>
      <c r="Y272" s="135" t="s">
        <v>1459</v>
      </c>
      <c r="Z272" s="125"/>
      <c r="AA272" s="125"/>
      <c r="AB272" s="125"/>
      <c r="AC272" s="125"/>
      <c r="AD272" s="125"/>
      <c r="AE272" s="125"/>
      <c r="AF272" s="125"/>
      <c r="AG272" s="125" t="s">
        <v>1460</v>
      </c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</row>
    <row r="273" spans="1:60" outlineLevel="2" x14ac:dyDescent="0.2">
      <c r="A273" s="132"/>
      <c r="B273" s="133"/>
      <c r="C273" s="170" t="s">
        <v>1074</v>
      </c>
      <c r="D273" s="168"/>
      <c r="E273" s="169">
        <v>58.2</v>
      </c>
      <c r="F273" s="135"/>
      <c r="G273" s="135"/>
      <c r="H273" s="135"/>
      <c r="I273" s="135"/>
      <c r="J273" s="135"/>
      <c r="K273" s="135"/>
      <c r="L273" s="135"/>
      <c r="M273" s="135"/>
      <c r="N273" s="134"/>
      <c r="O273" s="134"/>
      <c r="P273" s="134"/>
      <c r="Q273" s="134"/>
      <c r="R273" s="135"/>
      <c r="S273" s="135"/>
      <c r="T273" s="135"/>
      <c r="U273" s="135"/>
      <c r="V273" s="135"/>
      <c r="W273" s="135"/>
      <c r="X273" s="135"/>
      <c r="Y273" s="135"/>
      <c r="Z273" s="125"/>
      <c r="AA273" s="125"/>
      <c r="AB273" s="125"/>
      <c r="AC273" s="125"/>
      <c r="AD273" s="125"/>
      <c r="AE273" s="125"/>
      <c r="AF273" s="125"/>
      <c r="AG273" s="125" t="s">
        <v>1619</v>
      </c>
      <c r="AH273" s="125">
        <v>0</v>
      </c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</row>
    <row r="274" spans="1:60" outlineLevel="1" x14ac:dyDescent="0.2">
      <c r="A274" s="147">
        <v>82</v>
      </c>
      <c r="B274" s="148" t="s">
        <v>1407</v>
      </c>
      <c r="C274" s="163" t="s">
        <v>1408</v>
      </c>
      <c r="D274" s="149" t="s">
        <v>1641</v>
      </c>
      <c r="E274" s="150">
        <v>144.16</v>
      </c>
      <c r="F274" s="151"/>
      <c r="G274" s="152">
        <f>ROUND(E274*F274,2)</f>
        <v>0</v>
      </c>
      <c r="H274" s="151">
        <v>0</v>
      </c>
      <c r="I274" s="152">
        <f>ROUND(E274*H274,2)</f>
        <v>0</v>
      </c>
      <c r="J274" s="151">
        <v>49.3</v>
      </c>
      <c r="K274" s="152">
        <f>ROUND(E274*J274,2)</f>
        <v>7107.09</v>
      </c>
      <c r="L274" s="152">
        <v>21</v>
      </c>
      <c r="M274" s="152">
        <f>G274*(1+L274/100)</f>
        <v>0</v>
      </c>
      <c r="N274" s="150">
        <v>0</v>
      </c>
      <c r="O274" s="150">
        <f>ROUND(E274*N274,2)</f>
        <v>0</v>
      </c>
      <c r="P274" s="150">
        <v>0.02</v>
      </c>
      <c r="Q274" s="150">
        <f>ROUND(E274*P274,2)</f>
        <v>2.88</v>
      </c>
      <c r="R274" s="152"/>
      <c r="S274" s="152" t="s">
        <v>1617</v>
      </c>
      <c r="T274" s="153" t="s">
        <v>1617</v>
      </c>
      <c r="U274" s="135">
        <v>0</v>
      </c>
      <c r="V274" s="135">
        <f>ROUND(E274*U274,2)</f>
        <v>0</v>
      </c>
      <c r="W274" s="135"/>
      <c r="X274" s="135" t="s">
        <v>1458</v>
      </c>
      <c r="Y274" s="135" t="s">
        <v>1459</v>
      </c>
      <c r="Z274" s="125"/>
      <c r="AA274" s="125"/>
      <c r="AB274" s="125"/>
      <c r="AC274" s="125"/>
      <c r="AD274" s="125"/>
      <c r="AE274" s="125"/>
      <c r="AF274" s="125"/>
      <c r="AG274" s="125" t="s">
        <v>1460</v>
      </c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</row>
    <row r="275" spans="1:60" outlineLevel="2" x14ac:dyDescent="0.2">
      <c r="A275" s="132"/>
      <c r="B275" s="133"/>
      <c r="C275" s="170" t="s">
        <v>1409</v>
      </c>
      <c r="D275" s="168"/>
      <c r="E275" s="169">
        <v>144.16</v>
      </c>
      <c r="F275" s="135"/>
      <c r="G275" s="135"/>
      <c r="H275" s="135"/>
      <c r="I275" s="135"/>
      <c r="J275" s="135"/>
      <c r="K275" s="135"/>
      <c r="L275" s="135"/>
      <c r="M275" s="135"/>
      <c r="N275" s="134"/>
      <c r="O275" s="134"/>
      <c r="P275" s="134"/>
      <c r="Q275" s="134"/>
      <c r="R275" s="135"/>
      <c r="S275" s="135"/>
      <c r="T275" s="135"/>
      <c r="U275" s="135"/>
      <c r="V275" s="135"/>
      <c r="W275" s="135"/>
      <c r="X275" s="135"/>
      <c r="Y275" s="135"/>
      <c r="Z275" s="125"/>
      <c r="AA275" s="125"/>
      <c r="AB275" s="125"/>
      <c r="AC275" s="125"/>
      <c r="AD275" s="125"/>
      <c r="AE275" s="125"/>
      <c r="AF275" s="125"/>
      <c r="AG275" s="125" t="s">
        <v>1619</v>
      </c>
      <c r="AH275" s="125">
        <v>0</v>
      </c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</row>
    <row r="276" spans="1:60" outlineLevel="1" x14ac:dyDescent="0.2">
      <c r="A276" s="147">
        <v>83</v>
      </c>
      <c r="B276" s="148" t="s">
        <v>1410</v>
      </c>
      <c r="C276" s="163" t="s">
        <v>1411</v>
      </c>
      <c r="D276" s="149" t="s">
        <v>1641</v>
      </c>
      <c r="E276" s="150">
        <v>35.147500000000001</v>
      </c>
      <c r="F276" s="151"/>
      <c r="G276" s="152">
        <f>ROUND(E276*F276,2)</f>
        <v>0</v>
      </c>
      <c r="H276" s="151">
        <v>0</v>
      </c>
      <c r="I276" s="152">
        <f>ROUND(E276*H276,2)</f>
        <v>0</v>
      </c>
      <c r="J276" s="151">
        <v>98.6</v>
      </c>
      <c r="K276" s="152">
        <f>ROUND(E276*J276,2)</f>
        <v>3465.54</v>
      </c>
      <c r="L276" s="152">
        <v>21</v>
      </c>
      <c r="M276" s="152">
        <f>G276*(1+L276/100)</f>
        <v>0</v>
      </c>
      <c r="N276" s="150">
        <v>0</v>
      </c>
      <c r="O276" s="150">
        <f>ROUND(E276*N276,2)</f>
        <v>0</v>
      </c>
      <c r="P276" s="150">
        <v>4.5999999999999999E-2</v>
      </c>
      <c r="Q276" s="150">
        <f>ROUND(E276*P276,2)</f>
        <v>1.62</v>
      </c>
      <c r="R276" s="152"/>
      <c r="S276" s="152" t="s">
        <v>1617</v>
      </c>
      <c r="T276" s="153" t="s">
        <v>1617</v>
      </c>
      <c r="U276" s="135">
        <v>0</v>
      </c>
      <c r="V276" s="135">
        <f>ROUND(E276*U276,2)</f>
        <v>0</v>
      </c>
      <c r="W276" s="135"/>
      <c r="X276" s="135" t="s">
        <v>1458</v>
      </c>
      <c r="Y276" s="135" t="s">
        <v>1459</v>
      </c>
      <c r="Z276" s="125"/>
      <c r="AA276" s="125"/>
      <c r="AB276" s="125"/>
      <c r="AC276" s="125"/>
      <c r="AD276" s="125"/>
      <c r="AE276" s="125"/>
      <c r="AF276" s="125"/>
      <c r="AG276" s="125" t="s">
        <v>1460</v>
      </c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</row>
    <row r="277" spans="1:60" ht="22.5" outlineLevel="2" x14ac:dyDescent="0.2">
      <c r="A277" s="132"/>
      <c r="B277" s="133"/>
      <c r="C277" s="170" t="s">
        <v>1412</v>
      </c>
      <c r="D277" s="168"/>
      <c r="E277" s="169">
        <v>35</v>
      </c>
      <c r="F277" s="135"/>
      <c r="G277" s="135"/>
      <c r="H277" s="135"/>
      <c r="I277" s="135"/>
      <c r="J277" s="135"/>
      <c r="K277" s="135"/>
      <c r="L277" s="135"/>
      <c r="M277" s="135"/>
      <c r="N277" s="134"/>
      <c r="O277" s="134"/>
      <c r="P277" s="134"/>
      <c r="Q277" s="134"/>
      <c r="R277" s="135"/>
      <c r="S277" s="135"/>
      <c r="T277" s="135"/>
      <c r="U277" s="135"/>
      <c r="V277" s="135"/>
      <c r="W277" s="135"/>
      <c r="X277" s="135"/>
      <c r="Y277" s="135"/>
      <c r="Z277" s="125"/>
      <c r="AA277" s="125"/>
      <c r="AB277" s="125"/>
      <c r="AC277" s="125"/>
      <c r="AD277" s="125"/>
      <c r="AE277" s="125"/>
      <c r="AF277" s="125"/>
      <c r="AG277" s="125" t="s">
        <v>1619</v>
      </c>
      <c r="AH277" s="125">
        <v>0</v>
      </c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</row>
    <row r="278" spans="1:60" outlineLevel="3" x14ac:dyDescent="0.2">
      <c r="A278" s="132"/>
      <c r="B278" s="133"/>
      <c r="C278" s="170" t="s">
        <v>1413</v>
      </c>
      <c r="D278" s="168"/>
      <c r="E278" s="169">
        <v>0.15</v>
      </c>
      <c r="F278" s="135"/>
      <c r="G278" s="135"/>
      <c r="H278" s="135"/>
      <c r="I278" s="135"/>
      <c r="J278" s="135"/>
      <c r="K278" s="135"/>
      <c r="L278" s="135"/>
      <c r="M278" s="135"/>
      <c r="N278" s="134"/>
      <c r="O278" s="134"/>
      <c r="P278" s="134"/>
      <c r="Q278" s="134"/>
      <c r="R278" s="135"/>
      <c r="S278" s="135"/>
      <c r="T278" s="135"/>
      <c r="U278" s="135"/>
      <c r="V278" s="135"/>
      <c r="W278" s="135"/>
      <c r="X278" s="135"/>
      <c r="Y278" s="135"/>
      <c r="Z278" s="125"/>
      <c r="AA278" s="125"/>
      <c r="AB278" s="125"/>
      <c r="AC278" s="125"/>
      <c r="AD278" s="125"/>
      <c r="AE278" s="125"/>
      <c r="AF278" s="125"/>
      <c r="AG278" s="125" t="s">
        <v>1619</v>
      </c>
      <c r="AH278" s="125">
        <v>0</v>
      </c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</row>
    <row r="279" spans="1:60" outlineLevel="1" x14ac:dyDescent="0.2">
      <c r="A279" s="147">
        <v>84</v>
      </c>
      <c r="B279" s="148" t="s">
        <v>1414</v>
      </c>
      <c r="C279" s="163" t="s">
        <v>1415</v>
      </c>
      <c r="D279" s="149" t="s">
        <v>1641</v>
      </c>
      <c r="E279" s="150">
        <v>121.7047</v>
      </c>
      <c r="F279" s="151"/>
      <c r="G279" s="152">
        <f>ROUND(E279*F279,2)</f>
        <v>0</v>
      </c>
      <c r="H279" s="151">
        <v>0</v>
      </c>
      <c r="I279" s="152">
        <f>ROUND(E279*H279,2)</f>
        <v>0</v>
      </c>
      <c r="J279" s="151">
        <v>38</v>
      </c>
      <c r="K279" s="152">
        <f>ROUND(E279*J279,2)</f>
        <v>4624.78</v>
      </c>
      <c r="L279" s="152">
        <v>21</v>
      </c>
      <c r="M279" s="152">
        <f>G279*(1+L279/100)</f>
        <v>0</v>
      </c>
      <c r="N279" s="150">
        <v>0</v>
      </c>
      <c r="O279" s="150">
        <f>ROUND(E279*N279,2)</f>
        <v>0</v>
      </c>
      <c r="P279" s="150">
        <v>2.9000000000000001E-2</v>
      </c>
      <c r="Q279" s="150">
        <f>ROUND(E279*P279,2)</f>
        <v>3.53</v>
      </c>
      <c r="R279" s="152"/>
      <c r="S279" s="152" t="s">
        <v>1617</v>
      </c>
      <c r="T279" s="153" t="s">
        <v>1617</v>
      </c>
      <c r="U279" s="135">
        <v>0</v>
      </c>
      <c r="V279" s="135">
        <f>ROUND(E279*U279,2)</f>
        <v>0</v>
      </c>
      <c r="W279" s="135"/>
      <c r="X279" s="135" t="s">
        <v>1458</v>
      </c>
      <c r="Y279" s="135" t="s">
        <v>1459</v>
      </c>
      <c r="Z279" s="125"/>
      <c r="AA279" s="125"/>
      <c r="AB279" s="125"/>
      <c r="AC279" s="125"/>
      <c r="AD279" s="125"/>
      <c r="AE279" s="125"/>
      <c r="AF279" s="125"/>
      <c r="AG279" s="125" t="s">
        <v>1460</v>
      </c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</row>
    <row r="280" spans="1:60" outlineLevel="2" x14ac:dyDescent="0.2">
      <c r="A280" s="132"/>
      <c r="B280" s="133"/>
      <c r="C280" s="170" t="s">
        <v>1416</v>
      </c>
      <c r="D280" s="168"/>
      <c r="E280" s="169">
        <v>121.7</v>
      </c>
      <c r="F280" s="135"/>
      <c r="G280" s="135"/>
      <c r="H280" s="135"/>
      <c r="I280" s="135"/>
      <c r="J280" s="135"/>
      <c r="K280" s="135"/>
      <c r="L280" s="135"/>
      <c r="M280" s="135"/>
      <c r="N280" s="134"/>
      <c r="O280" s="134"/>
      <c r="P280" s="134"/>
      <c r="Q280" s="134"/>
      <c r="R280" s="135"/>
      <c r="S280" s="135"/>
      <c r="T280" s="135"/>
      <c r="U280" s="135"/>
      <c r="V280" s="135"/>
      <c r="W280" s="135"/>
      <c r="X280" s="135"/>
      <c r="Y280" s="135"/>
      <c r="Z280" s="125"/>
      <c r="AA280" s="125"/>
      <c r="AB280" s="125"/>
      <c r="AC280" s="125"/>
      <c r="AD280" s="125"/>
      <c r="AE280" s="125"/>
      <c r="AF280" s="125"/>
      <c r="AG280" s="125" t="s">
        <v>1619</v>
      </c>
      <c r="AH280" s="125">
        <v>0</v>
      </c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</row>
    <row r="281" spans="1:60" outlineLevel="1" x14ac:dyDescent="0.2">
      <c r="A281" s="147">
        <v>85</v>
      </c>
      <c r="B281" s="148" t="s">
        <v>1417</v>
      </c>
      <c r="C281" s="163" t="s">
        <v>1418</v>
      </c>
      <c r="D281" s="149" t="s">
        <v>1641</v>
      </c>
      <c r="E281" s="150">
        <v>31.717500000000001</v>
      </c>
      <c r="F281" s="151"/>
      <c r="G281" s="152">
        <f>ROUND(E281*F281,2)</f>
        <v>0</v>
      </c>
      <c r="H281" s="151">
        <v>0</v>
      </c>
      <c r="I281" s="152">
        <f>ROUND(E281*H281,2)</f>
        <v>0</v>
      </c>
      <c r="J281" s="151">
        <v>125</v>
      </c>
      <c r="K281" s="152">
        <f>ROUND(E281*J281,2)</f>
        <v>3964.69</v>
      </c>
      <c r="L281" s="152">
        <v>21</v>
      </c>
      <c r="M281" s="152">
        <f>G281*(1+L281/100)</f>
        <v>0</v>
      </c>
      <c r="N281" s="150">
        <v>0</v>
      </c>
      <c r="O281" s="150">
        <f>ROUND(E281*N281,2)</f>
        <v>0</v>
      </c>
      <c r="P281" s="150">
        <v>6.8000000000000005E-2</v>
      </c>
      <c r="Q281" s="150">
        <f>ROUND(E281*P281,2)</f>
        <v>2.16</v>
      </c>
      <c r="R281" s="152"/>
      <c r="S281" s="152" t="s">
        <v>1617</v>
      </c>
      <c r="T281" s="153" t="s">
        <v>1617</v>
      </c>
      <c r="U281" s="135">
        <v>0</v>
      </c>
      <c r="V281" s="135">
        <f>ROUND(E281*U281,2)</f>
        <v>0</v>
      </c>
      <c r="W281" s="135"/>
      <c r="X281" s="135" t="s">
        <v>1458</v>
      </c>
      <c r="Y281" s="135" t="s">
        <v>1459</v>
      </c>
      <c r="Z281" s="125"/>
      <c r="AA281" s="125"/>
      <c r="AB281" s="125"/>
      <c r="AC281" s="125"/>
      <c r="AD281" s="125"/>
      <c r="AE281" s="125"/>
      <c r="AF281" s="125"/>
      <c r="AG281" s="125" t="s">
        <v>1460</v>
      </c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</row>
    <row r="282" spans="1:60" ht="22.5" outlineLevel="2" x14ac:dyDescent="0.2">
      <c r="A282" s="132"/>
      <c r="B282" s="133"/>
      <c r="C282" s="170" t="s">
        <v>1419</v>
      </c>
      <c r="D282" s="168"/>
      <c r="E282" s="169">
        <v>31.5</v>
      </c>
      <c r="F282" s="135"/>
      <c r="G282" s="135"/>
      <c r="H282" s="135"/>
      <c r="I282" s="135"/>
      <c r="J282" s="135"/>
      <c r="K282" s="135"/>
      <c r="L282" s="135"/>
      <c r="M282" s="135"/>
      <c r="N282" s="134"/>
      <c r="O282" s="134"/>
      <c r="P282" s="134"/>
      <c r="Q282" s="134"/>
      <c r="R282" s="135"/>
      <c r="S282" s="135"/>
      <c r="T282" s="135"/>
      <c r="U282" s="135"/>
      <c r="V282" s="135"/>
      <c r="W282" s="135"/>
      <c r="X282" s="135"/>
      <c r="Y282" s="135"/>
      <c r="Z282" s="125"/>
      <c r="AA282" s="125"/>
      <c r="AB282" s="125"/>
      <c r="AC282" s="125"/>
      <c r="AD282" s="125"/>
      <c r="AE282" s="125"/>
      <c r="AF282" s="125"/>
      <c r="AG282" s="125" t="s">
        <v>1619</v>
      </c>
      <c r="AH282" s="125">
        <v>0</v>
      </c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</row>
    <row r="283" spans="1:60" outlineLevel="3" x14ac:dyDescent="0.2">
      <c r="A283" s="132"/>
      <c r="B283" s="133"/>
      <c r="C283" s="170" t="s">
        <v>1420</v>
      </c>
      <c r="D283" s="168"/>
      <c r="E283" s="169">
        <v>0.22</v>
      </c>
      <c r="F283" s="135"/>
      <c r="G283" s="135"/>
      <c r="H283" s="135"/>
      <c r="I283" s="135"/>
      <c r="J283" s="135"/>
      <c r="K283" s="135"/>
      <c r="L283" s="135"/>
      <c r="M283" s="135"/>
      <c r="N283" s="134"/>
      <c r="O283" s="134"/>
      <c r="P283" s="134"/>
      <c r="Q283" s="134"/>
      <c r="R283" s="135"/>
      <c r="S283" s="135"/>
      <c r="T283" s="135"/>
      <c r="U283" s="135"/>
      <c r="V283" s="135"/>
      <c r="W283" s="135"/>
      <c r="X283" s="135"/>
      <c r="Y283" s="135"/>
      <c r="Z283" s="125"/>
      <c r="AA283" s="125"/>
      <c r="AB283" s="125"/>
      <c r="AC283" s="125"/>
      <c r="AD283" s="125"/>
      <c r="AE283" s="125"/>
      <c r="AF283" s="125"/>
      <c r="AG283" s="125" t="s">
        <v>1619</v>
      </c>
      <c r="AH283" s="125">
        <v>0</v>
      </c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</row>
    <row r="284" spans="1:60" ht="22.5" outlineLevel="1" x14ac:dyDescent="0.2">
      <c r="A284" s="147">
        <v>86</v>
      </c>
      <c r="B284" s="148" t="s">
        <v>2099</v>
      </c>
      <c r="C284" s="163" t="s">
        <v>2100</v>
      </c>
      <c r="D284" s="149" t="s">
        <v>1682</v>
      </c>
      <c r="E284" s="150">
        <v>37.471699999999998</v>
      </c>
      <c r="F284" s="151"/>
      <c r="G284" s="152">
        <f>ROUND(E284*F284,2)</f>
        <v>0</v>
      </c>
      <c r="H284" s="151">
        <v>0</v>
      </c>
      <c r="I284" s="152">
        <f>ROUND(E284*H284,2)</f>
        <v>0</v>
      </c>
      <c r="J284" s="151">
        <v>1890</v>
      </c>
      <c r="K284" s="152">
        <f>ROUND(E284*J284,2)</f>
        <v>70821.509999999995</v>
      </c>
      <c r="L284" s="152">
        <v>21</v>
      </c>
      <c r="M284" s="152">
        <f>G284*(1+L284/100)</f>
        <v>0</v>
      </c>
      <c r="N284" s="150">
        <v>0</v>
      </c>
      <c r="O284" s="150">
        <f>ROUND(E284*N284,2)</f>
        <v>0</v>
      </c>
      <c r="P284" s="150">
        <v>0</v>
      </c>
      <c r="Q284" s="150">
        <f>ROUND(E284*P284,2)</f>
        <v>0</v>
      </c>
      <c r="R284" s="152"/>
      <c r="S284" s="152" t="s">
        <v>1456</v>
      </c>
      <c r="T284" s="153" t="s">
        <v>1457</v>
      </c>
      <c r="U284" s="135">
        <v>0</v>
      </c>
      <c r="V284" s="135">
        <f>ROUND(E284*U284,2)</f>
        <v>0</v>
      </c>
      <c r="W284" s="135"/>
      <c r="X284" s="135" t="s">
        <v>1458</v>
      </c>
      <c r="Y284" s="135" t="s">
        <v>1459</v>
      </c>
      <c r="Z284" s="125"/>
      <c r="AA284" s="125"/>
      <c r="AB284" s="125"/>
      <c r="AC284" s="125"/>
      <c r="AD284" s="125"/>
      <c r="AE284" s="125"/>
      <c r="AF284" s="125"/>
      <c r="AG284" s="125" t="s">
        <v>1460</v>
      </c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</row>
    <row r="285" spans="1:60" outlineLevel="2" x14ac:dyDescent="0.2">
      <c r="A285" s="132"/>
      <c r="B285" s="133"/>
      <c r="C285" s="170" t="s">
        <v>1421</v>
      </c>
      <c r="D285" s="168"/>
      <c r="E285" s="169">
        <v>37.47</v>
      </c>
      <c r="F285" s="135"/>
      <c r="G285" s="135"/>
      <c r="H285" s="135"/>
      <c r="I285" s="135"/>
      <c r="J285" s="135"/>
      <c r="K285" s="135"/>
      <c r="L285" s="135"/>
      <c r="M285" s="135"/>
      <c r="N285" s="134"/>
      <c r="O285" s="134"/>
      <c r="P285" s="134"/>
      <c r="Q285" s="134"/>
      <c r="R285" s="135"/>
      <c r="S285" s="135"/>
      <c r="T285" s="135"/>
      <c r="U285" s="135"/>
      <c r="V285" s="135"/>
      <c r="W285" s="135"/>
      <c r="X285" s="135"/>
      <c r="Y285" s="135"/>
      <c r="Z285" s="125"/>
      <c r="AA285" s="125"/>
      <c r="AB285" s="125"/>
      <c r="AC285" s="125"/>
      <c r="AD285" s="125"/>
      <c r="AE285" s="125"/>
      <c r="AF285" s="125"/>
      <c r="AG285" s="125" t="s">
        <v>1619</v>
      </c>
      <c r="AH285" s="125">
        <v>0</v>
      </c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</row>
    <row r="286" spans="1:60" x14ac:dyDescent="0.2">
      <c r="A286" s="140" t="s">
        <v>1451</v>
      </c>
      <c r="B286" s="141" t="s">
        <v>1327</v>
      </c>
      <c r="C286" s="162" t="s">
        <v>1328</v>
      </c>
      <c r="D286" s="142"/>
      <c r="E286" s="143"/>
      <c r="F286" s="144"/>
      <c r="G286" s="144">
        <f>SUMIF(AG287:AG287,"&lt;&gt;NOR",G287:G287)</f>
        <v>0</v>
      </c>
      <c r="H286" s="144"/>
      <c r="I286" s="144">
        <f>SUM(I287:I287)</f>
        <v>0</v>
      </c>
      <c r="J286" s="144"/>
      <c r="K286" s="144">
        <f>SUM(K287:K287)</f>
        <v>34269.599999999999</v>
      </c>
      <c r="L286" s="144"/>
      <c r="M286" s="144">
        <f>SUM(M287:M287)</f>
        <v>0</v>
      </c>
      <c r="N286" s="143"/>
      <c r="O286" s="143">
        <f>SUM(O287:O287)</f>
        <v>0</v>
      </c>
      <c r="P286" s="143"/>
      <c r="Q286" s="143">
        <f>SUM(Q287:Q287)</f>
        <v>0</v>
      </c>
      <c r="R286" s="144"/>
      <c r="S286" s="144"/>
      <c r="T286" s="145"/>
      <c r="U286" s="139"/>
      <c r="V286" s="139">
        <f>SUM(V287:V287)</f>
        <v>0</v>
      </c>
      <c r="W286" s="139"/>
      <c r="X286" s="139"/>
      <c r="Y286" s="139"/>
      <c r="AG286" t="s">
        <v>1452</v>
      </c>
    </row>
    <row r="287" spans="1:60" ht="22.5" outlineLevel="1" x14ac:dyDescent="0.2">
      <c r="A287" s="155">
        <v>87</v>
      </c>
      <c r="B287" s="156" t="s">
        <v>1422</v>
      </c>
      <c r="C287" s="164" t="s">
        <v>1423</v>
      </c>
      <c r="D287" s="157" t="s">
        <v>1682</v>
      </c>
      <c r="E287" s="158">
        <v>36.225790000000003</v>
      </c>
      <c r="F287" s="159"/>
      <c r="G287" s="160">
        <f>ROUND(E287*F287,2)</f>
        <v>0</v>
      </c>
      <c r="H287" s="159">
        <v>0</v>
      </c>
      <c r="I287" s="160">
        <f>ROUND(E287*H287,2)</f>
        <v>0</v>
      </c>
      <c r="J287" s="159">
        <v>946</v>
      </c>
      <c r="K287" s="160">
        <f>ROUND(E287*J287,2)</f>
        <v>34269.599999999999</v>
      </c>
      <c r="L287" s="160">
        <v>21</v>
      </c>
      <c r="M287" s="160">
        <f>G287*(1+L287/100)</f>
        <v>0</v>
      </c>
      <c r="N287" s="158">
        <v>0</v>
      </c>
      <c r="O287" s="158">
        <f>ROUND(E287*N287,2)</f>
        <v>0</v>
      </c>
      <c r="P287" s="158">
        <v>0</v>
      </c>
      <c r="Q287" s="158">
        <f>ROUND(E287*P287,2)</f>
        <v>0</v>
      </c>
      <c r="R287" s="160"/>
      <c r="S287" s="160" t="s">
        <v>1617</v>
      </c>
      <c r="T287" s="161" t="s">
        <v>1617</v>
      </c>
      <c r="U287" s="135">
        <v>0</v>
      </c>
      <c r="V287" s="135">
        <f>ROUND(E287*U287,2)</f>
        <v>0</v>
      </c>
      <c r="W287" s="135"/>
      <c r="X287" s="135" t="s">
        <v>1458</v>
      </c>
      <c r="Y287" s="135" t="s">
        <v>1459</v>
      </c>
      <c r="Z287" s="125"/>
      <c r="AA287" s="125"/>
      <c r="AB287" s="125"/>
      <c r="AC287" s="125"/>
      <c r="AD287" s="125"/>
      <c r="AE287" s="125"/>
      <c r="AF287" s="125"/>
      <c r="AG287" s="125" t="s">
        <v>1460</v>
      </c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</row>
    <row r="288" spans="1:60" x14ac:dyDescent="0.2">
      <c r="A288" s="140" t="s">
        <v>1451</v>
      </c>
      <c r="B288" s="141" t="s">
        <v>1331</v>
      </c>
      <c r="C288" s="162" t="s">
        <v>1332</v>
      </c>
      <c r="D288" s="142"/>
      <c r="E288" s="143"/>
      <c r="F288" s="144"/>
      <c r="G288" s="144">
        <f>SUMIF(AG289:AG308,"&lt;&gt;NOR",G289:G308)</f>
        <v>0</v>
      </c>
      <c r="H288" s="144"/>
      <c r="I288" s="144">
        <f>SUM(I289:I308)</f>
        <v>22680</v>
      </c>
      <c r="J288" s="144"/>
      <c r="K288" s="144">
        <f>SUM(K289:K308)</f>
        <v>11870.410000000002</v>
      </c>
      <c r="L288" s="144"/>
      <c r="M288" s="144">
        <f>SUM(M289:M308)</f>
        <v>0</v>
      </c>
      <c r="N288" s="143"/>
      <c r="O288" s="143">
        <f>SUM(O289:O308)</f>
        <v>0.39</v>
      </c>
      <c r="P288" s="143"/>
      <c r="Q288" s="143">
        <f>SUM(Q289:Q308)</f>
        <v>0</v>
      </c>
      <c r="R288" s="144"/>
      <c r="S288" s="144"/>
      <c r="T288" s="145"/>
      <c r="U288" s="139"/>
      <c r="V288" s="139">
        <f>SUM(V289:V308)</f>
        <v>0</v>
      </c>
      <c r="W288" s="139"/>
      <c r="X288" s="139"/>
      <c r="Y288" s="139"/>
      <c r="AG288" t="s">
        <v>1452</v>
      </c>
    </row>
    <row r="289" spans="1:60" ht="22.5" outlineLevel="1" x14ac:dyDescent="0.2">
      <c r="A289" s="147">
        <v>88</v>
      </c>
      <c r="B289" s="148" t="s">
        <v>2104</v>
      </c>
      <c r="C289" s="163" t="s">
        <v>2105</v>
      </c>
      <c r="D289" s="149" t="s">
        <v>1641</v>
      </c>
      <c r="E289" s="150">
        <v>58.2</v>
      </c>
      <c r="F289" s="151"/>
      <c r="G289" s="152">
        <f>ROUND(E289*F289,2)</f>
        <v>0</v>
      </c>
      <c r="H289" s="151">
        <v>37.6</v>
      </c>
      <c r="I289" s="152">
        <f>ROUND(E289*H289,2)</f>
        <v>2188.3200000000002</v>
      </c>
      <c r="J289" s="151">
        <v>13.4</v>
      </c>
      <c r="K289" s="152">
        <f>ROUND(E289*J289,2)</f>
        <v>779.88</v>
      </c>
      <c r="L289" s="152">
        <v>21</v>
      </c>
      <c r="M289" s="152">
        <f>G289*(1+L289/100)</f>
        <v>0</v>
      </c>
      <c r="N289" s="150">
        <v>3.3E-4</v>
      </c>
      <c r="O289" s="150">
        <f>ROUND(E289*N289,2)</f>
        <v>0.02</v>
      </c>
      <c r="P289" s="150">
        <v>0</v>
      </c>
      <c r="Q289" s="150">
        <f>ROUND(E289*P289,2)</f>
        <v>0</v>
      </c>
      <c r="R289" s="152"/>
      <c r="S289" s="152" t="s">
        <v>1617</v>
      </c>
      <c r="T289" s="153" t="s">
        <v>1617</v>
      </c>
      <c r="U289" s="135">
        <v>0</v>
      </c>
      <c r="V289" s="135">
        <f>ROUND(E289*U289,2)</f>
        <v>0</v>
      </c>
      <c r="W289" s="135"/>
      <c r="X289" s="135" t="s">
        <v>1458</v>
      </c>
      <c r="Y289" s="135" t="s">
        <v>1459</v>
      </c>
      <c r="Z289" s="125"/>
      <c r="AA289" s="125"/>
      <c r="AB289" s="125"/>
      <c r="AC289" s="125"/>
      <c r="AD289" s="125"/>
      <c r="AE289" s="125"/>
      <c r="AF289" s="125"/>
      <c r="AG289" s="125" t="s">
        <v>2106</v>
      </c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</row>
    <row r="290" spans="1:60" outlineLevel="2" x14ac:dyDescent="0.2">
      <c r="A290" s="132"/>
      <c r="B290" s="133"/>
      <c r="C290" s="170" t="s">
        <v>1148</v>
      </c>
      <c r="D290" s="168"/>
      <c r="E290" s="169">
        <v>50.1</v>
      </c>
      <c r="F290" s="135"/>
      <c r="G290" s="135"/>
      <c r="H290" s="135"/>
      <c r="I290" s="135"/>
      <c r="J290" s="135"/>
      <c r="K290" s="135"/>
      <c r="L290" s="135"/>
      <c r="M290" s="135"/>
      <c r="N290" s="134"/>
      <c r="O290" s="134"/>
      <c r="P290" s="134"/>
      <c r="Q290" s="134"/>
      <c r="R290" s="135"/>
      <c r="S290" s="135"/>
      <c r="T290" s="135"/>
      <c r="U290" s="135"/>
      <c r="V290" s="135"/>
      <c r="W290" s="135"/>
      <c r="X290" s="135"/>
      <c r="Y290" s="135"/>
      <c r="Z290" s="125"/>
      <c r="AA290" s="125"/>
      <c r="AB290" s="125"/>
      <c r="AC290" s="125"/>
      <c r="AD290" s="125"/>
      <c r="AE290" s="125"/>
      <c r="AF290" s="125"/>
      <c r="AG290" s="125" t="s">
        <v>1619</v>
      </c>
      <c r="AH290" s="125">
        <v>0</v>
      </c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</row>
    <row r="291" spans="1:60" outlineLevel="3" x14ac:dyDescent="0.2">
      <c r="A291" s="132"/>
      <c r="B291" s="133"/>
      <c r="C291" s="170" t="s">
        <v>1149</v>
      </c>
      <c r="D291" s="168"/>
      <c r="E291" s="169">
        <v>8.1</v>
      </c>
      <c r="F291" s="135"/>
      <c r="G291" s="135"/>
      <c r="H291" s="135"/>
      <c r="I291" s="135"/>
      <c r="J291" s="135"/>
      <c r="K291" s="135"/>
      <c r="L291" s="135"/>
      <c r="M291" s="135"/>
      <c r="N291" s="134"/>
      <c r="O291" s="134"/>
      <c r="P291" s="134"/>
      <c r="Q291" s="134"/>
      <c r="R291" s="135"/>
      <c r="S291" s="135"/>
      <c r="T291" s="135"/>
      <c r="U291" s="135"/>
      <c r="V291" s="135"/>
      <c r="W291" s="135"/>
      <c r="X291" s="135"/>
      <c r="Y291" s="135"/>
      <c r="Z291" s="125"/>
      <c r="AA291" s="125"/>
      <c r="AB291" s="125"/>
      <c r="AC291" s="125"/>
      <c r="AD291" s="125"/>
      <c r="AE291" s="125"/>
      <c r="AF291" s="125"/>
      <c r="AG291" s="125" t="s">
        <v>1619</v>
      </c>
      <c r="AH291" s="125">
        <v>0</v>
      </c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</row>
    <row r="292" spans="1:60" outlineLevel="1" x14ac:dyDescent="0.2">
      <c r="A292" s="147">
        <v>89</v>
      </c>
      <c r="B292" s="148" t="s">
        <v>2112</v>
      </c>
      <c r="C292" s="163" t="s">
        <v>2113</v>
      </c>
      <c r="D292" s="149" t="s">
        <v>1641</v>
      </c>
      <c r="E292" s="150">
        <v>58.2</v>
      </c>
      <c r="F292" s="151"/>
      <c r="G292" s="152">
        <f>ROUND(E292*F292,2)</f>
        <v>0</v>
      </c>
      <c r="H292" s="151">
        <v>9.98</v>
      </c>
      <c r="I292" s="152">
        <f>ROUND(E292*H292,2)</f>
        <v>580.84</v>
      </c>
      <c r="J292" s="151">
        <v>112.02</v>
      </c>
      <c r="K292" s="152">
        <f>ROUND(E292*J292,2)</f>
        <v>6519.56</v>
      </c>
      <c r="L292" s="152">
        <v>21</v>
      </c>
      <c r="M292" s="152">
        <f>G292*(1+L292/100)</f>
        <v>0</v>
      </c>
      <c r="N292" s="150">
        <v>4.0999999999999999E-4</v>
      </c>
      <c r="O292" s="150">
        <f>ROUND(E292*N292,2)</f>
        <v>0.02</v>
      </c>
      <c r="P292" s="150">
        <v>0</v>
      </c>
      <c r="Q292" s="150">
        <f>ROUND(E292*P292,2)</f>
        <v>0</v>
      </c>
      <c r="R292" s="152"/>
      <c r="S292" s="152" t="s">
        <v>1617</v>
      </c>
      <c r="T292" s="153" t="s">
        <v>1617</v>
      </c>
      <c r="U292" s="135">
        <v>0</v>
      </c>
      <c r="V292" s="135">
        <f>ROUND(E292*U292,2)</f>
        <v>0</v>
      </c>
      <c r="W292" s="135"/>
      <c r="X292" s="135" t="s">
        <v>1458</v>
      </c>
      <c r="Y292" s="135" t="s">
        <v>1459</v>
      </c>
      <c r="Z292" s="125"/>
      <c r="AA292" s="125"/>
      <c r="AB292" s="125"/>
      <c r="AC292" s="125"/>
      <c r="AD292" s="125"/>
      <c r="AE292" s="125"/>
      <c r="AF292" s="125"/>
      <c r="AG292" s="125" t="s">
        <v>2106</v>
      </c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</row>
    <row r="293" spans="1:60" outlineLevel="2" x14ac:dyDescent="0.2">
      <c r="A293" s="132"/>
      <c r="B293" s="133"/>
      <c r="C293" s="170" t="s">
        <v>1148</v>
      </c>
      <c r="D293" s="168"/>
      <c r="E293" s="169">
        <v>50.1</v>
      </c>
      <c r="F293" s="135"/>
      <c r="G293" s="135"/>
      <c r="H293" s="135"/>
      <c r="I293" s="135"/>
      <c r="J293" s="135"/>
      <c r="K293" s="135"/>
      <c r="L293" s="135"/>
      <c r="M293" s="135"/>
      <c r="N293" s="134"/>
      <c r="O293" s="134"/>
      <c r="P293" s="134"/>
      <c r="Q293" s="134"/>
      <c r="R293" s="135"/>
      <c r="S293" s="135"/>
      <c r="T293" s="135"/>
      <c r="U293" s="135"/>
      <c r="V293" s="135"/>
      <c r="W293" s="135"/>
      <c r="X293" s="135"/>
      <c r="Y293" s="135"/>
      <c r="Z293" s="125"/>
      <c r="AA293" s="125"/>
      <c r="AB293" s="125"/>
      <c r="AC293" s="125"/>
      <c r="AD293" s="125"/>
      <c r="AE293" s="125"/>
      <c r="AF293" s="125"/>
      <c r="AG293" s="125" t="s">
        <v>1619</v>
      </c>
      <c r="AH293" s="125">
        <v>0</v>
      </c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</row>
    <row r="294" spans="1:60" outlineLevel="3" x14ac:dyDescent="0.2">
      <c r="A294" s="132"/>
      <c r="B294" s="133"/>
      <c r="C294" s="170" t="s">
        <v>1149</v>
      </c>
      <c r="D294" s="168"/>
      <c r="E294" s="169">
        <v>8.1</v>
      </c>
      <c r="F294" s="135"/>
      <c r="G294" s="135"/>
      <c r="H294" s="135"/>
      <c r="I294" s="135"/>
      <c r="J294" s="135"/>
      <c r="K294" s="135"/>
      <c r="L294" s="135"/>
      <c r="M294" s="135"/>
      <c r="N294" s="134"/>
      <c r="O294" s="134"/>
      <c r="P294" s="134"/>
      <c r="Q294" s="134"/>
      <c r="R294" s="135"/>
      <c r="S294" s="135"/>
      <c r="T294" s="135"/>
      <c r="U294" s="135"/>
      <c r="V294" s="135"/>
      <c r="W294" s="135"/>
      <c r="X294" s="135"/>
      <c r="Y294" s="135"/>
      <c r="Z294" s="125"/>
      <c r="AA294" s="125"/>
      <c r="AB294" s="125"/>
      <c r="AC294" s="125"/>
      <c r="AD294" s="125"/>
      <c r="AE294" s="125"/>
      <c r="AF294" s="125"/>
      <c r="AG294" s="125" t="s">
        <v>1619</v>
      </c>
      <c r="AH294" s="125">
        <v>0</v>
      </c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</row>
    <row r="295" spans="1:60" outlineLevel="1" x14ac:dyDescent="0.2">
      <c r="A295" s="147">
        <v>90</v>
      </c>
      <c r="B295" s="148" t="s">
        <v>1424</v>
      </c>
      <c r="C295" s="163" t="s">
        <v>1425</v>
      </c>
      <c r="D295" s="149" t="s">
        <v>1641</v>
      </c>
      <c r="E295" s="150">
        <v>16.48</v>
      </c>
      <c r="F295" s="151"/>
      <c r="G295" s="152">
        <f>ROUND(E295*F295,2)</f>
        <v>0</v>
      </c>
      <c r="H295" s="151">
        <v>15.32</v>
      </c>
      <c r="I295" s="152">
        <f>ROUND(E295*H295,2)</f>
        <v>252.47</v>
      </c>
      <c r="J295" s="151">
        <v>46.28</v>
      </c>
      <c r="K295" s="152">
        <f>ROUND(E295*J295,2)</f>
        <v>762.69</v>
      </c>
      <c r="L295" s="152">
        <v>21</v>
      </c>
      <c r="M295" s="152">
        <f>G295*(1+L295/100)</f>
        <v>0</v>
      </c>
      <c r="N295" s="150">
        <v>2.1000000000000001E-4</v>
      </c>
      <c r="O295" s="150">
        <f>ROUND(E295*N295,2)</f>
        <v>0</v>
      </c>
      <c r="P295" s="150">
        <v>0</v>
      </c>
      <c r="Q295" s="150">
        <f>ROUND(E295*P295,2)</f>
        <v>0</v>
      </c>
      <c r="R295" s="152"/>
      <c r="S295" s="152" t="s">
        <v>1617</v>
      </c>
      <c r="T295" s="153" t="s">
        <v>1617</v>
      </c>
      <c r="U295" s="135">
        <v>0</v>
      </c>
      <c r="V295" s="135">
        <f>ROUND(E295*U295,2)</f>
        <v>0</v>
      </c>
      <c r="W295" s="135"/>
      <c r="X295" s="135" t="s">
        <v>1458</v>
      </c>
      <c r="Y295" s="135" t="s">
        <v>1459</v>
      </c>
      <c r="Z295" s="125"/>
      <c r="AA295" s="125"/>
      <c r="AB295" s="125"/>
      <c r="AC295" s="125"/>
      <c r="AD295" s="125"/>
      <c r="AE295" s="125"/>
      <c r="AF295" s="125"/>
      <c r="AG295" s="125" t="s">
        <v>2106</v>
      </c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</row>
    <row r="296" spans="1:60" outlineLevel="2" x14ac:dyDescent="0.2">
      <c r="A296" s="132"/>
      <c r="B296" s="133"/>
      <c r="C296" s="170" t="s">
        <v>1426</v>
      </c>
      <c r="D296" s="168"/>
      <c r="E296" s="169">
        <v>16.48</v>
      </c>
      <c r="F296" s="135"/>
      <c r="G296" s="135"/>
      <c r="H296" s="135"/>
      <c r="I296" s="135"/>
      <c r="J296" s="135"/>
      <c r="K296" s="135"/>
      <c r="L296" s="135"/>
      <c r="M296" s="135"/>
      <c r="N296" s="134"/>
      <c r="O296" s="134"/>
      <c r="P296" s="134"/>
      <c r="Q296" s="134"/>
      <c r="R296" s="135"/>
      <c r="S296" s="135"/>
      <c r="T296" s="135"/>
      <c r="U296" s="135"/>
      <c r="V296" s="135"/>
      <c r="W296" s="135"/>
      <c r="X296" s="135"/>
      <c r="Y296" s="135"/>
      <c r="Z296" s="125"/>
      <c r="AA296" s="125"/>
      <c r="AB296" s="125"/>
      <c r="AC296" s="125"/>
      <c r="AD296" s="125"/>
      <c r="AE296" s="125"/>
      <c r="AF296" s="125"/>
      <c r="AG296" s="125" t="s">
        <v>1619</v>
      </c>
      <c r="AH296" s="125">
        <v>0</v>
      </c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</row>
    <row r="297" spans="1:60" outlineLevel="1" x14ac:dyDescent="0.2">
      <c r="A297" s="147">
        <v>91</v>
      </c>
      <c r="B297" s="148" t="s">
        <v>1427</v>
      </c>
      <c r="C297" s="163" t="s">
        <v>1428</v>
      </c>
      <c r="D297" s="149" t="s">
        <v>1641</v>
      </c>
      <c r="E297" s="150">
        <v>16.48</v>
      </c>
      <c r="F297" s="151"/>
      <c r="G297" s="152">
        <f>ROUND(E297*F297,2)</f>
        <v>0</v>
      </c>
      <c r="H297" s="151">
        <v>227.49</v>
      </c>
      <c r="I297" s="152">
        <f>ROUND(E297*H297,2)</f>
        <v>3749.04</v>
      </c>
      <c r="J297" s="151">
        <v>127.51</v>
      </c>
      <c r="K297" s="152">
        <f>ROUND(E297*J297,2)</f>
        <v>2101.36</v>
      </c>
      <c r="L297" s="152">
        <v>21</v>
      </c>
      <c r="M297" s="152">
        <f>G297*(1+L297/100)</f>
        <v>0</v>
      </c>
      <c r="N297" s="150">
        <v>1.2600000000000001E-3</v>
      </c>
      <c r="O297" s="150">
        <f>ROUND(E297*N297,2)</f>
        <v>0.02</v>
      </c>
      <c r="P297" s="150">
        <v>0</v>
      </c>
      <c r="Q297" s="150">
        <f>ROUND(E297*P297,2)</f>
        <v>0</v>
      </c>
      <c r="R297" s="152"/>
      <c r="S297" s="152" t="s">
        <v>1617</v>
      </c>
      <c r="T297" s="153" t="s">
        <v>1617</v>
      </c>
      <c r="U297" s="135">
        <v>0</v>
      </c>
      <c r="V297" s="135">
        <f>ROUND(E297*U297,2)</f>
        <v>0</v>
      </c>
      <c r="W297" s="135"/>
      <c r="X297" s="135" t="s">
        <v>1458</v>
      </c>
      <c r="Y297" s="135" t="s">
        <v>1459</v>
      </c>
      <c r="Z297" s="125"/>
      <c r="AA297" s="125"/>
      <c r="AB297" s="125"/>
      <c r="AC297" s="125"/>
      <c r="AD297" s="125"/>
      <c r="AE297" s="125"/>
      <c r="AF297" s="125"/>
      <c r="AG297" s="125" t="s">
        <v>2106</v>
      </c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</row>
    <row r="298" spans="1:60" outlineLevel="2" x14ac:dyDescent="0.2">
      <c r="A298" s="132"/>
      <c r="B298" s="133"/>
      <c r="C298" s="269" t="s">
        <v>1429</v>
      </c>
      <c r="D298" s="270"/>
      <c r="E298" s="270"/>
      <c r="F298" s="270"/>
      <c r="G298" s="270"/>
      <c r="H298" s="135"/>
      <c r="I298" s="135"/>
      <c r="J298" s="135"/>
      <c r="K298" s="135"/>
      <c r="L298" s="135"/>
      <c r="M298" s="135"/>
      <c r="N298" s="134"/>
      <c r="O298" s="134"/>
      <c r="P298" s="134"/>
      <c r="Q298" s="134"/>
      <c r="R298" s="135"/>
      <c r="S298" s="135"/>
      <c r="T298" s="135"/>
      <c r="U298" s="135"/>
      <c r="V298" s="135"/>
      <c r="W298" s="135"/>
      <c r="X298" s="135"/>
      <c r="Y298" s="135"/>
      <c r="Z298" s="125"/>
      <c r="AA298" s="125"/>
      <c r="AB298" s="125"/>
      <c r="AC298" s="125"/>
      <c r="AD298" s="125"/>
      <c r="AE298" s="125"/>
      <c r="AF298" s="125"/>
      <c r="AG298" s="125" t="s">
        <v>1462</v>
      </c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</row>
    <row r="299" spans="1:60" ht="33.75" outlineLevel="2" x14ac:dyDescent="0.2">
      <c r="A299" s="132"/>
      <c r="B299" s="133"/>
      <c r="C299" s="170" t="s">
        <v>1430</v>
      </c>
      <c r="D299" s="168"/>
      <c r="E299" s="169">
        <v>16.48</v>
      </c>
      <c r="F299" s="135"/>
      <c r="G299" s="135"/>
      <c r="H299" s="135"/>
      <c r="I299" s="135"/>
      <c r="J299" s="135"/>
      <c r="K299" s="135"/>
      <c r="L299" s="135"/>
      <c r="M299" s="135"/>
      <c r="N299" s="134"/>
      <c r="O299" s="134"/>
      <c r="P299" s="134"/>
      <c r="Q299" s="134"/>
      <c r="R299" s="135"/>
      <c r="S299" s="135"/>
      <c r="T299" s="135"/>
      <c r="U299" s="135"/>
      <c r="V299" s="135"/>
      <c r="W299" s="135"/>
      <c r="X299" s="135"/>
      <c r="Y299" s="135"/>
      <c r="Z299" s="125"/>
      <c r="AA299" s="125"/>
      <c r="AB299" s="125"/>
      <c r="AC299" s="125"/>
      <c r="AD299" s="125"/>
      <c r="AE299" s="125"/>
      <c r="AF299" s="125"/>
      <c r="AG299" s="125" t="s">
        <v>1619</v>
      </c>
      <c r="AH299" s="125">
        <v>0</v>
      </c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</row>
    <row r="300" spans="1:60" outlineLevel="1" x14ac:dyDescent="0.2">
      <c r="A300" s="147">
        <v>92</v>
      </c>
      <c r="B300" s="148" t="s">
        <v>1431</v>
      </c>
      <c r="C300" s="163" t="s">
        <v>1432</v>
      </c>
      <c r="D300" s="149" t="s">
        <v>1716</v>
      </c>
      <c r="E300" s="150">
        <v>21.9</v>
      </c>
      <c r="F300" s="151"/>
      <c r="G300" s="152">
        <f>ROUND(E300*F300,2)</f>
        <v>0</v>
      </c>
      <c r="H300" s="151">
        <v>124.06</v>
      </c>
      <c r="I300" s="152">
        <f>ROUND(E300*H300,2)</f>
        <v>2716.91</v>
      </c>
      <c r="J300" s="151">
        <v>58.44</v>
      </c>
      <c r="K300" s="152">
        <f>ROUND(E300*J300,2)</f>
        <v>1279.8399999999999</v>
      </c>
      <c r="L300" s="152">
        <v>21</v>
      </c>
      <c r="M300" s="152">
        <f>G300*(1+L300/100)</f>
        <v>0</v>
      </c>
      <c r="N300" s="150">
        <v>3.2000000000000003E-4</v>
      </c>
      <c r="O300" s="150">
        <f>ROUND(E300*N300,2)</f>
        <v>0.01</v>
      </c>
      <c r="P300" s="150">
        <v>0</v>
      </c>
      <c r="Q300" s="150">
        <f>ROUND(E300*P300,2)</f>
        <v>0</v>
      </c>
      <c r="R300" s="152"/>
      <c r="S300" s="152" t="s">
        <v>1617</v>
      </c>
      <c r="T300" s="153" t="s">
        <v>1617</v>
      </c>
      <c r="U300" s="135">
        <v>0</v>
      </c>
      <c r="V300" s="135">
        <f>ROUND(E300*U300,2)</f>
        <v>0</v>
      </c>
      <c r="W300" s="135"/>
      <c r="X300" s="135" t="s">
        <v>1458</v>
      </c>
      <c r="Y300" s="135" t="s">
        <v>1459</v>
      </c>
      <c r="Z300" s="125"/>
      <c r="AA300" s="125"/>
      <c r="AB300" s="125"/>
      <c r="AC300" s="125"/>
      <c r="AD300" s="125"/>
      <c r="AE300" s="125"/>
      <c r="AF300" s="125"/>
      <c r="AG300" s="125" t="s">
        <v>2106</v>
      </c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</row>
    <row r="301" spans="1:60" ht="22.5" outlineLevel="2" x14ac:dyDescent="0.2">
      <c r="A301" s="132"/>
      <c r="B301" s="133"/>
      <c r="C301" s="170" t="s">
        <v>1483</v>
      </c>
      <c r="D301" s="168"/>
      <c r="E301" s="169">
        <v>21.9</v>
      </c>
      <c r="F301" s="135"/>
      <c r="G301" s="135"/>
      <c r="H301" s="135"/>
      <c r="I301" s="135"/>
      <c r="J301" s="135"/>
      <c r="K301" s="135"/>
      <c r="L301" s="135"/>
      <c r="M301" s="135"/>
      <c r="N301" s="134"/>
      <c r="O301" s="134"/>
      <c r="P301" s="134"/>
      <c r="Q301" s="134"/>
      <c r="R301" s="135"/>
      <c r="S301" s="135"/>
      <c r="T301" s="135"/>
      <c r="U301" s="135"/>
      <c r="V301" s="135"/>
      <c r="W301" s="135"/>
      <c r="X301" s="135"/>
      <c r="Y301" s="135"/>
      <c r="Z301" s="125"/>
      <c r="AA301" s="125"/>
      <c r="AB301" s="125"/>
      <c r="AC301" s="125"/>
      <c r="AD301" s="125"/>
      <c r="AE301" s="125"/>
      <c r="AF301" s="125"/>
      <c r="AG301" s="125" t="s">
        <v>1619</v>
      </c>
      <c r="AH301" s="125">
        <v>0</v>
      </c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</row>
    <row r="302" spans="1:60" ht="22.5" outlineLevel="1" x14ac:dyDescent="0.2">
      <c r="A302" s="147">
        <v>93</v>
      </c>
      <c r="B302" s="148" t="s">
        <v>1484</v>
      </c>
      <c r="C302" s="163" t="s">
        <v>1485</v>
      </c>
      <c r="D302" s="149" t="s">
        <v>1672</v>
      </c>
      <c r="E302" s="150">
        <v>12</v>
      </c>
      <c r="F302" s="151"/>
      <c r="G302" s="152">
        <f>ROUND(E302*F302,2)</f>
        <v>0</v>
      </c>
      <c r="H302" s="151">
        <v>214.41</v>
      </c>
      <c r="I302" s="152">
        <f>ROUND(E302*H302,2)</f>
        <v>2572.92</v>
      </c>
      <c r="J302" s="151">
        <v>35.590000000000003</v>
      </c>
      <c r="K302" s="152">
        <f>ROUND(E302*J302,2)</f>
        <v>427.08</v>
      </c>
      <c r="L302" s="152">
        <v>21</v>
      </c>
      <c r="M302" s="152">
        <f>G302*(1+L302/100)</f>
        <v>0</v>
      </c>
      <c r="N302" s="150">
        <v>4.2999999999999999E-4</v>
      </c>
      <c r="O302" s="150">
        <f>ROUND(E302*N302,2)</f>
        <v>0.01</v>
      </c>
      <c r="P302" s="150">
        <v>0</v>
      </c>
      <c r="Q302" s="150">
        <f>ROUND(E302*P302,2)</f>
        <v>0</v>
      </c>
      <c r="R302" s="152"/>
      <c r="S302" s="152" t="s">
        <v>1617</v>
      </c>
      <c r="T302" s="153" t="s">
        <v>1617</v>
      </c>
      <c r="U302" s="135">
        <v>0</v>
      </c>
      <c r="V302" s="135">
        <f>ROUND(E302*U302,2)</f>
        <v>0</v>
      </c>
      <c r="W302" s="135"/>
      <c r="X302" s="135" t="s">
        <v>1458</v>
      </c>
      <c r="Y302" s="135" t="s">
        <v>1459</v>
      </c>
      <c r="Z302" s="125"/>
      <c r="AA302" s="125"/>
      <c r="AB302" s="125"/>
      <c r="AC302" s="125"/>
      <c r="AD302" s="125"/>
      <c r="AE302" s="125"/>
      <c r="AF302" s="125"/>
      <c r="AG302" s="125" t="s">
        <v>2106</v>
      </c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</row>
    <row r="303" spans="1:60" outlineLevel="2" x14ac:dyDescent="0.2">
      <c r="A303" s="132"/>
      <c r="B303" s="133"/>
      <c r="C303" s="170" t="s">
        <v>1486</v>
      </c>
      <c r="D303" s="168"/>
      <c r="E303" s="169">
        <v>12</v>
      </c>
      <c r="F303" s="135"/>
      <c r="G303" s="135"/>
      <c r="H303" s="135"/>
      <c r="I303" s="135"/>
      <c r="J303" s="135"/>
      <c r="K303" s="135"/>
      <c r="L303" s="135"/>
      <c r="M303" s="135"/>
      <c r="N303" s="134"/>
      <c r="O303" s="134"/>
      <c r="P303" s="134"/>
      <c r="Q303" s="134"/>
      <c r="R303" s="135"/>
      <c r="S303" s="135"/>
      <c r="T303" s="135"/>
      <c r="U303" s="135"/>
      <c r="V303" s="135"/>
      <c r="W303" s="135"/>
      <c r="X303" s="135"/>
      <c r="Y303" s="135"/>
      <c r="Z303" s="125"/>
      <c r="AA303" s="125"/>
      <c r="AB303" s="125"/>
      <c r="AC303" s="125"/>
      <c r="AD303" s="125"/>
      <c r="AE303" s="125"/>
      <c r="AF303" s="125"/>
      <c r="AG303" s="125" t="s">
        <v>1619</v>
      </c>
      <c r="AH303" s="125">
        <v>0</v>
      </c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</row>
    <row r="304" spans="1:60" outlineLevel="1" x14ac:dyDescent="0.2">
      <c r="A304" s="147">
        <v>94</v>
      </c>
      <c r="B304" s="148" t="s">
        <v>2129</v>
      </c>
      <c r="C304" s="163" t="s">
        <v>2130</v>
      </c>
      <c r="D304" s="149" t="s">
        <v>1641</v>
      </c>
      <c r="E304" s="150">
        <v>67</v>
      </c>
      <c r="F304" s="151"/>
      <c r="G304" s="152">
        <f>ROUND(E304*F304,2)</f>
        <v>0</v>
      </c>
      <c r="H304" s="151">
        <v>158.5</v>
      </c>
      <c r="I304" s="152">
        <f>ROUND(E304*H304,2)</f>
        <v>10619.5</v>
      </c>
      <c r="J304" s="151">
        <v>0</v>
      </c>
      <c r="K304" s="152">
        <f>ROUND(E304*J304,2)</f>
        <v>0</v>
      </c>
      <c r="L304" s="152">
        <v>21</v>
      </c>
      <c r="M304" s="152">
        <f>G304*(1+L304/100)</f>
        <v>0</v>
      </c>
      <c r="N304" s="150">
        <v>4.5999999999999999E-3</v>
      </c>
      <c r="O304" s="150">
        <f>ROUND(E304*N304,2)</f>
        <v>0.31</v>
      </c>
      <c r="P304" s="150">
        <v>0</v>
      </c>
      <c r="Q304" s="150">
        <f>ROUND(E304*P304,2)</f>
        <v>0</v>
      </c>
      <c r="R304" s="152" t="s">
        <v>1657</v>
      </c>
      <c r="S304" s="152" t="s">
        <v>1617</v>
      </c>
      <c r="T304" s="153" t="s">
        <v>1617</v>
      </c>
      <c r="U304" s="135">
        <v>0</v>
      </c>
      <c r="V304" s="135">
        <f>ROUND(E304*U304,2)</f>
        <v>0</v>
      </c>
      <c r="W304" s="135"/>
      <c r="X304" s="135" t="s">
        <v>1541</v>
      </c>
      <c r="Y304" s="135" t="s">
        <v>1459</v>
      </c>
      <c r="Z304" s="125"/>
      <c r="AA304" s="125"/>
      <c r="AB304" s="125"/>
      <c r="AC304" s="125"/>
      <c r="AD304" s="125"/>
      <c r="AE304" s="125"/>
      <c r="AF304" s="125"/>
      <c r="AG304" s="125" t="s">
        <v>2131</v>
      </c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</row>
    <row r="305" spans="1:60" outlineLevel="2" x14ac:dyDescent="0.2">
      <c r="A305" s="132"/>
      <c r="B305" s="133"/>
      <c r="C305" s="170" t="s">
        <v>1487</v>
      </c>
      <c r="D305" s="168"/>
      <c r="E305" s="169">
        <v>57.62</v>
      </c>
      <c r="F305" s="135"/>
      <c r="G305" s="135"/>
      <c r="H305" s="135"/>
      <c r="I305" s="135"/>
      <c r="J305" s="135"/>
      <c r="K305" s="135"/>
      <c r="L305" s="135"/>
      <c r="M305" s="135"/>
      <c r="N305" s="134"/>
      <c r="O305" s="134"/>
      <c r="P305" s="134"/>
      <c r="Q305" s="134"/>
      <c r="R305" s="135"/>
      <c r="S305" s="135"/>
      <c r="T305" s="135"/>
      <c r="U305" s="135"/>
      <c r="V305" s="135"/>
      <c r="W305" s="135"/>
      <c r="X305" s="135"/>
      <c r="Y305" s="135"/>
      <c r="Z305" s="125"/>
      <c r="AA305" s="125"/>
      <c r="AB305" s="125"/>
      <c r="AC305" s="125"/>
      <c r="AD305" s="125"/>
      <c r="AE305" s="125"/>
      <c r="AF305" s="125"/>
      <c r="AG305" s="125" t="s">
        <v>1619</v>
      </c>
      <c r="AH305" s="125">
        <v>0</v>
      </c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</row>
    <row r="306" spans="1:60" outlineLevel="3" x14ac:dyDescent="0.2">
      <c r="A306" s="132"/>
      <c r="B306" s="133"/>
      <c r="C306" s="170" t="s">
        <v>1488</v>
      </c>
      <c r="D306" s="168"/>
      <c r="E306" s="169">
        <v>9.31</v>
      </c>
      <c r="F306" s="135"/>
      <c r="G306" s="135"/>
      <c r="H306" s="135"/>
      <c r="I306" s="135"/>
      <c r="J306" s="135"/>
      <c r="K306" s="135"/>
      <c r="L306" s="135"/>
      <c r="M306" s="135"/>
      <c r="N306" s="134"/>
      <c r="O306" s="134"/>
      <c r="P306" s="134"/>
      <c r="Q306" s="134"/>
      <c r="R306" s="135"/>
      <c r="S306" s="135"/>
      <c r="T306" s="135"/>
      <c r="U306" s="135"/>
      <c r="V306" s="135"/>
      <c r="W306" s="135"/>
      <c r="X306" s="135"/>
      <c r="Y306" s="135"/>
      <c r="Z306" s="125"/>
      <c r="AA306" s="125"/>
      <c r="AB306" s="125"/>
      <c r="AC306" s="125"/>
      <c r="AD306" s="125"/>
      <c r="AE306" s="125"/>
      <c r="AF306" s="125"/>
      <c r="AG306" s="125" t="s">
        <v>1619</v>
      </c>
      <c r="AH306" s="125">
        <v>0</v>
      </c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</row>
    <row r="307" spans="1:60" outlineLevel="3" x14ac:dyDescent="0.2">
      <c r="A307" s="132"/>
      <c r="B307" s="133"/>
      <c r="C307" s="170" t="s">
        <v>1489</v>
      </c>
      <c r="D307" s="168"/>
      <c r="E307" s="169">
        <v>7.0000000000000007E-2</v>
      </c>
      <c r="F307" s="135"/>
      <c r="G307" s="135"/>
      <c r="H307" s="135"/>
      <c r="I307" s="135"/>
      <c r="J307" s="135"/>
      <c r="K307" s="135"/>
      <c r="L307" s="135"/>
      <c r="M307" s="135"/>
      <c r="N307" s="134"/>
      <c r="O307" s="134"/>
      <c r="P307" s="134"/>
      <c r="Q307" s="134"/>
      <c r="R307" s="135"/>
      <c r="S307" s="135"/>
      <c r="T307" s="135"/>
      <c r="U307" s="135"/>
      <c r="V307" s="135"/>
      <c r="W307" s="135"/>
      <c r="X307" s="135"/>
      <c r="Y307" s="135"/>
      <c r="Z307" s="125"/>
      <c r="AA307" s="125"/>
      <c r="AB307" s="125"/>
      <c r="AC307" s="125"/>
      <c r="AD307" s="125"/>
      <c r="AE307" s="125"/>
      <c r="AF307" s="125"/>
      <c r="AG307" s="125" t="s">
        <v>1619</v>
      </c>
      <c r="AH307" s="125">
        <v>0</v>
      </c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</row>
    <row r="308" spans="1:60" outlineLevel="1" x14ac:dyDescent="0.2">
      <c r="A308" s="155">
        <v>95</v>
      </c>
      <c r="B308" s="156" t="s">
        <v>1490</v>
      </c>
      <c r="C308" s="164" t="s">
        <v>2139</v>
      </c>
      <c r="D308" s="157" t="s">
        <v>1232</v>
      </c>
      <c r="E308" s="158">
        <f>(G304+G302+G300+G297+G295+G292+G289)*0.01</f>
        <v>0</v>
      </c>
      <c r="F308" s="159"/>
      <c r="G308" s="160">
        <f>ROUND(E308*F308,2)</f>
        <v>0</v>
      </c>
      <c r="H308" s="159">
        <v>0</v>
      </c>
      <c r="I308" s="160">
        <f>ROUND(E308*H308,2)</f>
        <v>0</v>
      </c>
      <c r="J308" s="159">
        <v>4.4000000000000004</v>
      </c>
      <c r="K308" s="160">
        <f>ROUND(E308*J308,2)</f>
        <v>0</v>
      </c>
      <c r="L308" s="160">
        <v>21</v>
      </c>
      <c r="M308" s="160">
        <f>G308*(1+L308/100)</f>
        <v>0</v>
      </c>
      <c r="N308" s="158">
        <v>0</v>
      </c>
      <c r="O308" s="158">
        <f>ROUND(E308*N308,2)</f>
        <v>0</v>
      </c>
      <c r="P308" s="158">
        <v>0</v>
      </c>
      <c r="Q308" s="158">
        <f>ROUND(E308*P308,2)</f>
        <v>0</v>
      </c>
      <c r="R308" s="160"/>
      <c r="S308" s="160" t="s">
        <v>1617</v>
      </c>
      <c r="T308" s="161" t="s">
        <v>1617</v>
      </c>
      <c r="U308" s="135">
        <v>0</v>
      </c>
      <c r="V308" s="135">
        <f>ROUND(E308*U308,2)</f>
        <v>0</v>
      </c>
      <c r="W308" s="135"/>
      <c r="X308" s="135" t="s">
        <v>1458</v>
      </c>
      <c r="Y308" s="135" t="s">
        <v>1459</v>
      </c>
      <c r="Z308" s="125"/>
      <c r="AA308" s="125"/>
      <c r="AB308" s="125"/>
      <c r="AC308" s="125"/>
      <c r="AD308" s="125"/>
      <c r="AE308" s="125"/>
      <c r="AF308" s="125"/>
      <c r="AG308" s="125" t="s">
        <v>2288</v>
      </c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</row>
    <row r="309" spans="1:60" x14ac:dyDescent="0.2">
      <c r="A309" s="140" t="s">
        <v>1451</v>
      </c>
      <c r="B309" s="141" t="s">
        <v>1335</v>
      </c>
      <c r="C309" s="162" t="s">
        <v>1336</v>
      </c>
      <c r="D309" s="142"/>
      <c r="E309" s="143"/>
      <c r="F309" s="144"/>
      <c r="G309" s="144">
        <f>SUMIF(AG310:AG346,"&lt;&gt;NOR",G310:G346)</f>
        <v>0</v>
      </c>
      <c r="H309" s="144"/>
      <c r="I309" s="144">
        <f>SUM(I310:I346)</f>
        <v>66732.45</v>
      </c>
      <c r="J309" s="144"/>
      <c r="K309" s="144">
        <f>SUM(K310:K346)</f>
        <v>12660.9</v>
      </c>
      <c r="L309" s="144"/>
      <c r="M309" s="144">
        <f>SUM(M310:M346)</f>
        <v>0</v>
      </c>
      <c r="N309" s="143"/>
      <c r="O309" s="143">
        <f>SUM(O310:O346)</f>
        <v>0.85</v>
      </c>
      <c r="P309" s="143"/>
      <c r="Q309" s="143">
        <f>SUM(Q310:Q346)</f>
        <v>0.05</v>
      </c>
      <c r="R309" s="144"/>
      <c r="S309" s="144"/>
      <c r="T309" s="145"/>
      <c r="U309" s="139"/>
      <c r="V309" s="139">
        <f>SUM(V310:V346)</f>
        <v>0</v>
      </c>
      <c r="W309" s="139"/>
      <c r="X309" s="139"/>
      <c r="Y309" s="139"/>
      <c r="AG309" t="s">
        <v>1452</v>
      </c>
    </row>
    <row r="310" spans="1:60" outlineLevel="1" x14ac:dyDescent="0.2">
      <c r="A310" s="147">
        <v>96</v>
      </c>
      <c r="B310" s="148" t="s">
        <v>1491</v>
      </c>
      <c r="C310" s="163" t="s">
        <v>1492</v>
      </c>
      <c r="D310" s="149" t="s">
        <v>1641</v>
      </c>
      <c r="E310" s="150">
        <v>26.1</v>
      </c>
      <c r="F310" s="151"/>
      <c r="G310" s="152">
        <f>ROUND(E310*F310,2)</f>
        <v>0</v>
      </c>
      <c r="H310" s="151">
        <v>0</v>
      </c>
      <c r="I310" s="152">
        <f>ROUND(E310*H310,2)</f>
        <v>0</v>
      </c>
      <c r="J310" s="151">
        <v>17.8</v>
      </c>
      <c r="K310" s="152">
        <f>ROUND(E310*J310,2)</f>
        <v>464.58</v>
      </c>
      <c r="L310" s="152">
        <v>21</v>
      </c>
      <c r="M310" s="152">
        <f>G310*(1+L310/100)</f>
        <v>0</v>
      </c>
      <c r="N310" s="150">
        <v>0</v>
      </c>
      <c r="O310" s="150">
        <f>ROUND(E310*N310,2)</f>
        <v>0</v>
      </c>
      <c r="P310" s="150">
        <v>2E-3</v>
      </c>
      <c r="Q310" s="150">
        <f>ROUND(E310*P310,2)</f>
        <v>0.05</v>
      </c>
      <c r="R310" s="152"/>
      <c r="S310" s="152" t="s">
        <v>1617</v>
      </c>
      <c r="T310" s="153" t="s">
        <v>1617</v>
      </c>
      <c r="U310" s="135">
        <v>0</v>
      </c>
      <c r="V310" s="135">
        <f>ROUND(E310*U310,2)</f>
        <v>0</v>
      </c>
      <c r="W310" s="135"/>
      <c r="X310" s="135" t="s">
        <v>1458</v>
      </c>
      <c r="Y310" s="135" t="s">
        <v>1459</v>
      </c>
      <c r="Z310" s="125"/>
      <c r="AA310" s="125"/>
      <c r="AB310" s="125"/>
      <c r="AC310" s="125"/>
      <c r="AD310" s="125"/>
      <c r="AE310" s="125"/>
      <c r="AF310" s="125"/>
      <c r="AG310" s="125" t="s">
        <v>2106</v>
      </c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</row>
    <row r="311" spans="1:60" outlineLevel="2" x14ac:dyDescent="0.2">
      <c r="A311" s="132"/>
      <c r="B311" s="133"/>
      <c r="C311" s="170" t="s">
        <v>1493</v>
      </c>
      <c r="D311" s="168"/>
      <c r="E311" s="169">
        <v>26.1</v>
      </c>
      <c r="F311" s="135"/>
      <c r="G311" s="135"/>
      <c r="H311" s="135"/>
      <c r="I311" s="135"/>
      <c r="J311" s="135"/>
      <c r="K311" s="135"/>
      <c r="L311" s="135"/>
      <c r="M311" s="135"/>
      <c r="N311" s="134"/>
      <c r="O311" s="134"/>
      <c r="P311" s="134"/>
      <c r="Q311" s="134"/>
      <c r="R311" s="135"/>
      <c r="S311" s="135"/>
      <c r="T311" s="135"/>
      <c r="U311" s="135"/>
      <c r="V311" s="135"/>
      <c r="W311" s="135"/>
      <c r="X311" s="135"/>
      <c r="Y311" s="135"/>
      <c r="Z311" s="125"/>
      <c r="AA311" s="125"/>
      <c r="AB311" s="125"/>
      <c r="AC311" s="125"/>
      <c r="AD311" s="125"/>
      <c r="AE311" s="125"/>
      <c r="AF311" s="125"/>
      <c r="AG311" s="125" t="s">
        <v>1619</v>
      </c>
      <c r="AH311" s="125">
        <v>0</v>
      </c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</row>
    <row r="312" spans="1:60" ht="22.5" outlineLevel="1" x14ac:dyDescent="0.2">
      <c r="A312" s="147">
        <v>97</v>
      </c>
      <c r="B312" s="148" t="s">
        <v>1494</v>
      </c>
      <c r="C312" s="163" t="s">
        <v>1495</v>
      </c>
      <c r="D312" s="149" t="s">
        <v>1641</v>
      </c>
      <c r="E312" s="150">
        <v>79.625</v>
      </c>
      <c r="F312" s="151"/>
      <c r="G312" s="152">
        <f>ROUND(E312*F312,2)</f>
        <v>0</v>
      </c>
      <c r="H312" s="151">
        <v>0</v>
      </c>
      <c r="I312" s="152">
        <f>ROUND(E312*H312,2)</f>
        <v>0</v>
      </c>
      <c r="J312" s="151">
        <v>47.9</v>
      </c>
      <c r="K312" s="152">
        <f>ROUND(E312*J312,2)</f>
        <v>3814.04</v>
      </c>
      <c r="L312" s="152">
        <v>21</v>
      </c>
      <c r="M312" s="152">
        <f>G312*(1+L312/100)</f>
        <v>0</v>
      </c>
      <c r="N312" s="150">
        <v>0</v>
      </c>
      <c r="O312" s="150">
        <f>ROUND(E312*N312,2)</f>
        <v>0</v>
      </c>
      <c r="P312" s="150">
        <v>0</v>
      </c>
      <c r="Q312" s="150">
        <f>ROUND(E312*P312,2)</f>
        <v>0</v>
      </c>
      <c r="R312" s="152"/>
      <c r="S312" s="152" t="s">
        <v>1617</v>
      </c>
      <c r="T312" s="153" t="s">
        <v>1617</v>
      </c>
      <c r="U312" s="135">
        <v>0</v>
      </c>
      <c r="V312" s="135">
        <f>ROUND(E312*U312,2)</f>
        <v>0</v>
      </c>
      <c r="W312" s="135"/>
      <c r="X312" s="135" t="s">
        <v>1458</v>
      </c>
      <c r="Y312" s="135" t="s">
        <v>1459</v>
      </c>
      <c r="Z312" s="125"/>
      <c r="AA312" s="125"/>
      <c r="AB312" s="125"/>
      <c r="AC312" s="125"/>
      <c r="AD312" s="125"/>
      <c r="AE312" s="125"/>
      <c r="AF312" s="125"/>
      <c r="AG312" s="125" t="s">
        <v>2106</v>
      </c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</row>
    <row r="313" spans="1:60" outlineLevel="2" x14ac:dyDescent="0.2">
      <c r="A313" s="132"/>
      <c r="B313" s="133"/>
      <c r="C313" s="170" t="s">
        <v>1496</v>
      </c>
      <c r="D313" s="168"/>
      <c r="E313" s="169">
        <v>68.7</v>
      </c>
      <c r="F313" s="135"/>
      <c r="G313" s="135"/>
      <c r="H313" s="135"/>
      <c r="I313" s="135"/>
      <c r="J313" s="135"/>
      <c r="K313" s="135"/>
      <c r="L313" s="135"/>
      <c r="M313" s="135"/>
      <c r="N313" s="134"/>
      <c r="O313" s="134"/>
      <c r="P313" s="134"/>
      <c r="Q313" s="134"/>
      <c r="R313" s="135"/>
      <c r="S313" s="135"/>
      <c r="T313" s="135"/>
      <c r="U313" s="135"/>
      <c r="V313" s="135"/>
      <c r="W313" s="135"/>
      <c r="X313" s="135"/>
      <c r="Y313" s="135"/>
      <c r="Z313" s="125"/>
      <c r="AA313" s="125"/>
      <c r="AB313" s="125"/>
      <c r="AC313" s="125"/>
      <c r="AD313" s="125"/>
      <c r="AE313" s="125"/>
      <c r="AF313" s="125"/>
      <c r="AG313" s="125" t="s">
        <v>1619</v>
      </c>
      <c r="AH313" s="125">
        <v>0</v>
      </c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</row>
    <row r="314" spans="1:60" outlineLevel="3" x14ac:dyDescent="0.2">
      <c r="A314" s="132"/>
      <c r="B314" s="133"/>
      <c r="C314" s="170" t="s">
        <v>1497</v>
      </c>
      <c r="D314" s="168"/>
      <c r="E314" s="169">
        <v>10.92</v>
      </c>
      <c r="F314" s="135"/>
      <c r="G314" s="135"/>
      <c r="H314" s="135"/>
      <c r="I314" s="135"/>
      <c r="J314" s="135"/>
      <c r="K314" s="135"/>
      <c r="L314" s="135"/>
      <c r="M314" s="135"/>
      <c r="N314" s="134"/>
      <c r="O314" s="134"/>
      <c r="P314" s="134"/>
      <c r="Q314" s="134"/>
      <c r="R314" s="135"/>
      <c r="S314" s="135"/>
      <c r="T314" s="135"/>
      <c r="U314" s="135"/>
      <c r="V314" s="135"/>
      <c r="W314" s="135"/>
      <c r="X314" s="135"/>
      <c r="Y314" s="135"/>
      <c r="Z314" s="125"/>
      <c r="AA314" s="125"/>
      <c r="AB314" s="125"/>
      <c r="AC314" s="125"/>
      <c r="AD314" s="125"/>
      <c r="AE314" s="125"/>
      <c r="AF314" s="125"/>
      <c r="AG314" s="125" t="s">
        <v>1619</v>
      </c>
      <c r="AH314" s="125">
        <v>0</v>
      </c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</row>
    <row r="315" spans="1:60" outlineLevel="1" x14ac:dyDescent="0.2">
      <c r="A315" s="147">
        <v>98</v>
      </c>
      <c r="B315" s="148" t="s">
        <v>2191</v>
      </c>
      <c r="C315" s="163" t="s">
        <v>2192</v>
      </c>
      <c r="D315" s="149" t="s">
        <v>1716</v>
      </c>
      <c r="E315" s="150">
        <v>66.400000000000006</v>
      </c>
      <c r="F315" s="151"/>
      <c r="G315" s="152">
        <f>ROUND(E315*F315,2)</f>
        <v>0</v>
      </c>
      <c r="H315" s="151">
        <v>0</v>
      </c>
      <c r="I315" s="152">
        <f>ROUND(E315*H315,2)</f>
        <v>0</v>
      </c>
      <c r="J315" s="151">
        <v>26.6</v>
      </c>
      <c r="K315" s="152">
        <f>ROUND(E315*J315,2)</f>
        <v>1766.24</v>
      </c>
      <c r="L315" s="152">
        <v>21</v>
      </c>
      <c r="M315" s="152">
        <f>G315*(1+L315/100)</f>
        <v>0</v>
      </c>
      <c r="N315" s="150">
        <v>0</v>
      </c>
      <c r="O315" s="150">
        <f>ROUND(E315*N315,2)</f>
        <v>0</v>
      </c>
      <c r="P315" s="150">
        <v>0</v>
      </c>
      <c r="Q315" s="150">
        <f>ROUND(E315*P315,2)</f>
        <v>0</v>
      </c>
      <c r="R315" s="152"/>
      <c r="S315" s="152" t="s">
        <v>1617</v>
      </c>
      <c r="T315" s="153" t="s">
        <v>1617</v>
      </c>
      <c r="U315" s="135">
        <v>0</v>
      </c>
      <c r="V315" s="135">
        <f>ROUND(E315*U315,2)</f>
        <v>0</v>
      </c>
      <c r="W315" s="135"/>
      <c r="X315" s="135" t="s">
        <v>1458</v>
      </c>
      <c r="Y315" s="135" t="s">
        <v>1459</v>
      </c>
      <c r="Z315" s="125"/>
      <c r="AA315" s="125"/>
      <c r="AB315" s="125"/>
      <c r="AC315" s="125"/>
      <c r="AD315" s="125"/>
      <c r="AE315" s="125"/>
      <c r="AF315" s="125"/>
      <c r="AG315" s="125" t="s">
        <v>2106</v>
      </c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</row>
    <row r="316" spans="1:60" outlineLevel="2" x14ac:dyDescent="0.2">
      <c r="A316" s="132"/>
      <c r="B316" s="133"/>
      <c r="C316" s="170" t="s">
        <v>1498</v>
      </c>
      <c r="D316" s="168"/>
      <c r="E316" s="169">
        <v>66.400000000000006</v>
      </c>
      <c r="F316" s="135"/>
      <c r="G316" s="135"/>
      <c r="H316" s="135"/>
      <c r="I316" s="135"/>
      <c r="J316" s="135"/>
      <c r="K316" s="135"/>
      <c r="L316" s="135"/>
      <c r="M316" s="135"/>
      <c r="N316" s="134"/>
      <c r="O316" s="134"/>
      <c r="P316" s="134"/>
      <c r="Q316" s="134"/>
      <c r="R316" s="135"/>
      <c r="S316" s="135"/>
      <c r="T316" s="135"/>
      <c r="U316" s="135"/>
      <c r="V316" s="135"/>
      <c r="W316" s="135"/>
      <c r="X316" s="135"/>
      <c r="Y316" s="135"/>
      <c r="Z316" s="125"/>
      <c r="AA316" s="125"/>
      <c r="AB316" s="125"/>
      <c r="AC316" s="125"/>
      <c r="AD316" s="125"/>
      <c r="AE316" s="125"/>
      <c r="AF316" s="125"/>
      <c r="AG316" s="125" t="s">
        <v>1619</v>
      </c>
      <c r="AH316" s="125">
        <v>0</v>
      </c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</row>
    <row r="317" spans="1:60" outlineLevel="1" x14ac:dyDescent="0.2">
      <c r="A317" s="147">
        <v>99</v>
      </c>
      <c r="B317" s="148" t="s">
        <v>2196</v>
      </c>
      <c r="C317" s="163" t="s">
        <v>2197</v>
      </c>
      <c r="D317" s="149" t="s">
        <v>1641</v>
      </c>
      <c r="E317" s="150">
        <v>58.2</v>
      </c>
      <c r="F317" s="151"/>
      <c r="G317" s="152">
        <f>ROUND(E317*F317,2)</f>
        <v>0</v>
      </c>
      <c r="H317" s="151">
        <v>66.930000000000007</v>
      </c>
      <c r="I317" s="152">
        <f>ROUND(E317*H317,2)</f>
        <v>3895.33</v>
      </c>
      <c r="J317" s="151">
        <v>111.57</v>
      </c>
      <c r="K317" s="152">
        <f>ROUND(E317*J317,2)</f>
        <v>6493.37</v>
      </c>
      <c r="L317" s="152">
        <v>21</v>
      </c>
      <c r="M317" s="152">
        <f>G317*(1+L317/100)</f>
        <v>0</v>
      </c>
      <c r="N317" s="150">
        <v>3.9399999999999999E-3</v>
      </c>
      <c r="O317" s="150">
        <f>ROUND(E317*N317,2)</f>
        <v>0.23</v>
      </c>
      <c r="P317" s="150">
        <v>0</v>
      </c>
      <c r="Q317" s="150">
        <f>ROUND(E317*P317,2)</f>
        <v>0</v>
      </c>
      <c r="R317" s="152"/>
      <c r="S317" s="152" t="s">
        <v>1617</v>
      </c>
      <c r="T317" s="153" t="s">
        <v>1617</v>
      </c>
      <c r="U317" s="135">
        <v>0</v>
      </c>
      <c r="V317" s="135">
        <f>ROUND(E317*U317,2)</f>
        <v>0</v>
      </c>
      <c r="W317" s="135"/>
      <c r="X317" s="135" t="s">
        <v>1458</v>
      </c>
      <c r="Y317" s="135" t="s">
        <v>1459</v>
      </c>
      <c r="Z317" s="125"/>
      <c r="AA317" s="125"/>
      <c r="AB317" s="125"/>
      <c r="AC317" s="125"/>
      <c r="AD317" s="125"/>
      <c r="AE317" s="125"/>
      <c r="AF317" s="125"/>
      <c r="AG317" s="125" t="s">
        <v>2106</v>
      </c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</row>
    <row r="318" spans="1:60" outlineLevel="2" x14ac:dyDescent="0.2">
      <c r="A318" s="132"/>
      <c r="B318" s="133"/>
      <c r="C318" s="170" t="s">
        <v>1148</v>
      </c>
      <c r="D318" s="168"/>
      <c r="E318" s="169">
        <v>50.1</v>
      </c>
      <c r="F318" s="135"/>
      <c r="G318" s="135"/>
      <c r="H318" s="135"/>
      <c r="I318" s="135"/>
      <c r="J318" s="135"/>
      <c r="K318" s="135"/>
      <c r="L318" s="135"/>
      <c r="M318" s="135"/>
      <c r="N318" s="134"/>
      <c r="O318" s="134"/>
      <c r="P318" s="134"/>
      <c r="Q318" s="134"/>
      <c r="R318" s="135"/>
      <c r="S318" s="135"/>
      <c r="T318" s="135"/>
      <c r="U318" s="135"/>
      <c r="V318" s="135"/>
      <c r="W318" s="135"/>
      <c r="X318" s="135"/>
      <c r="Y318" s="135"/>
      <c r="Z318" s="125"/>
      <c r="AA318" s="125"/>
      <c r="AB318" s="125"/>
      <c r="AC318" s="125"/>
      <c r="AD318" s="125"/>
      <c r="AE318" s="125"/>
      <c r="AF318" s="125"/>
      <c r="AG318" s="125" t="s">
        <v>1619</v>
      </c>
      <c r="AH318" s="125">
        <v>0</v>
      </c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</row>
    <row r="319" spans="1:60" outlineLevel="3" x14ac:dyDescent="0.2">
      <c r="A319" s="132"/>
      <c r="B319" s="133"/>
      <c r="C319" s="170" t="s">
        <v>1149</v>
      </c>
      <c r="D319" s="168"/>
      <c r="E319" s="169">
        <v>8.1</v>
      </c>
      <c r="F319" s="135"/>
      <c r="G319" s="135"/>
      <c r="H319" s="135"/>
      <c r="I319" s="135"/>
      <c r="J319" s="135"/>
      <c r="K319" s="135"/>
      <c r="L319" s="135"/>
      <c r="M319" s="135"/>
      <c r="N319" s="134"/>
      <c r="O319" s="134"/>
      <c r="P319" s="134"/>
      <c r="Q319" s="134"/>
      <c r="R319" s="135"/>
      <c r="S319" s="135"/>
      <c r="T319" s="135"/>
      <c r="U319" s="135"/>
      <c r="V319" s="135"/>
      <c r="W319" s="135"/>
      <c r="X319" s="135"/>
      <c r="Y319" s="135"/>
      <c r="Z319" s="125"/>
      <c r="AA319" s="125"/>
      <c r="AB319" s="125"/>
      <c r="AC319" s="125"/>
      <c r="AD319" s="125"/>
      <c r="AE319" s="125"/>
      <c r="AF319" s="125"/>
      <c r="AG319" s="125" t="s">
        <v>1619</v>
      </c>
      <c r="AH319" s="125">
        <v>0</v>
      </c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</row>
    <row r="320" spans="1:60" ht="22.5" outlineLevel="1" x14ac:dyDescent="0.2">
      <c r="A320" s="147">
        <v>100</v>
      </c>
      <c r="B320" s="148" t="s">
        <v>1499</v>
      </c>
      <c r="C320" s="163" t="s">
        <v>2100</v>
      </c>
      <c r="D320" s="149" t="s">
        <v>1682</v>
      </c>
      <c r="E320" s="150">
        <v>5.2200000000000003E-2</v>
      </c>
      <c r="F320" s="151"/>
      <c r="G320" s="152">
        <f>ROUND(E320*F320,2)</f>
        <v>0</v>
      </c>
      <c r="H320" s="151">
        <v>0</v>
      </c>
      <c r="I320" s="152">
        <f>ROUND(E320*H320,2)</f>
        <v>0</v>
      </c>
      <c r="J320" s="151">
        <v>2350</v>
      </c>
      <c r="K320" s="152">
        <f>ROUND(E320*J320,2)</f>
        <v>122.67</v>
      </c>
      <c r="L320" s="152">
        <v>21</v>
      </c>
      <c r="M320" s="152">
        <f>G320*(1+L320/100)</f>
        <v>0</v>
      </c>
      <c r="N320" s="150">
        <v>0</v>
      </c>
      <c r="O320" s="150">
        <f>ROUND(E320*N320,2)</f>
        <v>0</v>
      </c>
      <c r="P320" s="150">
        <v>0</v>
      </c>
      <c r="Q320" s="150">
        <f>ROUND(E320*P320,2)</f>
        <v>0</v>
      </c>
      <c r="R320" s="152"/>
      <c r="S320" s="152" t="s">
        <v>1456</v>
      </c>
      <c r="T320" s="153" t="s">
        <v>1457</v>
      </c>
      <c r="U320" s="135">
        <v>0</v>
      </c>
      <c r="V320" s="135">
        <f>ROUND(E320*U320,2)</f>
        <v>0</v>
      </c>
      <c r="W320" s="135"/>
      <c r="X320" s="135" t="s">
        <v>1458</v>
      </c>
      <c r="Y320" s="135" t="s">
        <v>1459</v>
      </c>
      <c r="Z320" s="125"/>
      <c r="AA320" s="125"/>
      <c r="AB320" s="125"/>
      <c r="AC320" s="125"/>
      <c r="AD320" s="125"/>
      <c r="AE320" s="125"/>
      <c r="AF320" s="125"/>
      <c r="AG320" s="125" t="s">
        <v>1460</v>
      </c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</row>
    <row r="321" spans="1:60" outlineLevel="2" x14ac:dyDescent="0.2">
      <c r="A321" s="132"/>
      <c r="B321" s="133"/>
      <c r="C321" s="170" t="s">
        <v>1500</v>
      </c>
      <c r="D321" s="168"/>
      <c r="E321" s="169">
        <v>0.05</v>
      </c>
      <c r="F321" s="135"/>
      <c r="G321" s="135"/>
      <c r="H321" s="135"/>
      <c r="I321" s="135"/>
      <c r="J321" s="135"/>
      <c r="K321" s="135"/>
      <c r="L321" s="135"/>
      <c r="M321" s="135"/>
      <c r="N321" s="134"/>
      <c r="O321" s="134"/>
      <c r="P321" s="134"/>
      <c r="Q321" s="134"/>
      <c r="R321" s="135"/>
      <c r="S321" s="135"/>
      <c r="T321" s="135"/>
      <c r="U321" s="135"/>
      <c r="V321" s="135"/>
      <c r="W321" s="135"/>
      <c r="X321" s="135"/>
      <c r="Y321" s="135"/>
      <c r="Z321" s="125"/>
      <c r="AA321" s="125"/>
      <c r="AB321" s="125"/>
      <c r="AC321" s="125"/>
      <c r="AD321" s="125"/>
      <c r="AE321" s="125"/>
      <c r="AF321" s="125"/>
      <c r="AG321" s="125" t="s">
        <v>1619</v>
      </c>
      <c r="AH321" s="125">
        <v>0</v>
      </c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</row>
    <row r="322" spans="1:60" outlineLevel="1" x14ac:dyDescent="0.2">
      <c r="A322" s="147">
        <v>101</v>
      </c>
      <c r="B322" s="148" t="s">
        <v>1501</v>
      </c>
      <c r="C322" s="163" t="s">
        <v>1502</v>
      </c>
      <c r="D322" s="149" t="s">
        <v>1716</v>
      </c>
      <c r="E322" s="150">
        <v>68</v>
      </c>
      <c r="F322" s="151"/>
      <c r="G322" s="152">
        <f>ROUND(E322*F322,2)</f>
        <v>0</v>
      </c>
      <c r="H322" s="151">
        <v>10.9</v>
      </c>
      <c r="I322" s="152">
        <f>ROUND(E322*H322,2)</f>
        <v>741.2</v>
      </c>
      <c r="J322" s="151">
        <v>0</v>
      </c>
      <c r="K322" s="152">
        <f>ROUND(E322*J322,2)</f>
        <v>0</v>
      </c>
      <c r="L322" s="152">
        <v>21</v>
      </c>
      <c r="M322" s="152">
        <f>G322*(1+L322/100)</f>
        <v>0</v>
      </c>
      <c r="N322" s="150">
        <v>0</v>
      </c>
      <c r="O322" s="150">
        <f>ROUND(E322*N322,2)</f>
        <v>0</v>
      </c>
      <c r="P322" s="150">
        <v>0</v>
      </c>
      <c r="Q322" s="150">
        <f>ROUND(E322*P322,2)</f>
        <v>0</v>
      </c>
      <c r="R322" s="152" t="s">
        <v>1657</v>
      </c>
      <c r="S322" s="152" t="s">
        <v>1617</v>
      </c>
      <c r="T322" s="153" t="s">
        <v>1617</v>
      </c>
      <c r="U322" s="135">
        <v>0</v>
      </c>
      <c r="V322" s="135">
        <f>ROUND(E322*U322,2)</f>
        <v>0</v>
      </c>
      <c r="W322" s="135"/>
      <c r="X322" s="135" t="s">
        <v>1541</v>
      </c>
      <c r="Y322" s="135" t="s">
        <v>1459</v>
      </c>
      <c r="Z322" s="125"/>
      <c r="AA322" s="125"/>
      <c r="AB322" s="125"/>
      <c r="AC322" s="125"/>
      <c r="AD322" s="125"/>
      <c r="AE322" s="125"/>
      <c r="AF322" s="125"/>
      <c r="AG322" s="125" t="s">
        <v>2131</v>
      </c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</row>
    <row r="323" spans="1:60" outlineLevel="2" x14ac:dyDescent="0.2">
      <c r="A323" s="132"/>
      <c r="B323" s="133"/>
      <c r="C323" s="269" t="s">
        <v>715</v>
      </c>
      <c r="D323" s="270"/>
      <c r="E323" s="270"/>
      <c r="F323" s="270"/>
      <c r="G323" s="270"/>
      <c r="H323" s="135"/>
      <c r="I323" s="135"/>
      <c r="J323" s="135"/>
      <c r="K323" s="135"/>
      <c r="L323" s="135"/>
      <c r="M323" s="135"/>
      <c r="N323" s="134"/>
      <c r="O323" s="134"/>
      <c r="P323" s="134"/>
      <c r="Q323" s="134"/>
      <c r="R323" s="135"/>
      <c r="S323" s="135"/>
      <c r="T323" s="135"/>
      <c r="U323" s="135"/>
      <c r="V323" s="135"/>
      <c r="W323" s="135"/>
      <c r="X323" s="135"/>
      <c r="Y323" s="135"/>
      <c r="Z323" s="125"/>
      <c r="AA323" s="125"/>
      <c r="AB323" s="125"/>
      <c r="AC323" s="125"/>
      <c r="AD323" s="125"/>
      <c r="AE323" s="125"/>
      <c r="AF323" s="125"/>
      <c r="AG323" s="125" t="s">
        <v>1462</v>
      </c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</row>
    <row r="324" spans="1:60" ht="22.5" outlineLevel="3" x14ac:dyDescent="0.2">
      <c r="A324" s="132"/>
      <c r="B324" s="133"/>
      <c r="C324" s="271" t="s">
        <v>716</v>
      </c>
      <c r="D324" s="272"/>
      <c r="E324" s="272"/>
      <c r="F324" s="272"/>
      <c r="G324" s="272"/>
      <c r="H324" s="135"/>
      <c r="I324" s="135"/>
      <c r="J324" s="135"/>
      <c r="K324" s="135"/>
      <c r="L324" s="135"/>
      <c r="M324" s="135"/>
      <c r="N324" s="134"/>
      <c r="O324" s="134"/>
      <c r="P324" s="134"/>
      <c r="Q324" s="134"/>
      <c r="R324" s="135"/>
      <c r="S324" s="135"/>
      <c r="T324" s="135"/>
      <c r="U324" s="135"/>
      <c r="V324" s="135"/>
      <c r="W324" s="135"/>
      <c r="X324" s="135"/>
      <c r="Y324" s="135"/>
      <c r="Z324" s="125"/>
      <c r="AA324" s="125"/>
      <c r="AB324" s="125"/>
      <c r="AC324" s="125"/>
      <c r="AD324" s="125"/>
      <c r="AE324" s="125"/>
      <c r="AF324" s="125"/>
      <c r="AG324" s="125" t="s">
        <v>1462</v>
      </c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54" t="str">
        <f>C324</f>
        <v>trvale pružná výplň dynamicky namáhaných dilatačních spár, speciální konstrukce pásů zabraňující úniku cementové vody z betonu do obvodového zdiva</v>
      </c>
      <c r="BB324" s="125"/>
      <c r="BC324" s="125"/>
      <c r="BD324" s="125"/>
      <c r="BE324" s="125"/>
      <c r="BF324" s="125"/>
      <c r="BG324" s="125"/>
      <c r="BH324" s="125"/>
    </row>
    <row r="325" spans="1:60" outlineLevel="3" x14ac:dyDescent="0.2">
      <c r="A325" s="132"/>
      <c r="B325" s="133"/>
      <c r="C325" s="271" t="s">
        <v>717</v>
      </c>
      <c r="D325" s="272"/>
      <c r="E325" s="272"/>
      <c r="F325" s="272"/>
      <c r="G325" s="272"/>
      <c r="H325" s="135"/>
      <c r="I325" s="135"/>
      <c r="J325" s="135"/>
      <c r="K325" s="135"/>
      <c r="L325" s="135"/>
      <c r="M325" s="135"/>
      <c r="N325" s="134"/>
      <c r="O325" s="134"/>
      <c r="P325" s="134"/>
      <c r="Q325" s="134"/>
      <c r="R325" s="135"/>
      <c r="S325" s="135"/>
      <c r="T325" s="135"/>
      <c r="U325" s="135"/>
      <c r="V325" s="135"/>
      <c r="W325" s="135"/>
      <c r="X325" s="135"/>
      <c r="Y325" s="135"/>
      <c r="Z325" s="125"/>
      <c r="AA325" s="125"/>
      <c r="AB325" s="125"/>
      <c r="AC325" s="125"/>
      <c r="AD325" s="125"/>
      <c r="AE325" s="125"/>
      <c r="AF325" s="125"/>
      <c r="AG325" s="125" t="s">
        <v>1462</v>
      </c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</row>
    <row r="326" spans="1:60" outlineLevel="2" x14ac:dyDescent="0.2">
      <c r="A326" s="132"/>
      <c r="B326" s="133"/>
      <c r="C326" s="170" t="s">
        <v>1503</v>
      </c>
      <c r="D326" s="168"/>
      <c r="E326" s="169">
        <v>68</v>
      </c>
      <c r="F326" s="135"/>
      <c r="G326" s="135"/>
      <c r="H326" s="135"/>
      <c r="I326" s="135"/>
      <c r="J326" s="135"/>
      <c r="K326" s="135"/>
      <c r="L326" s="135"/>
      <c r="M326" s="135"/>
      <c r="N326" s="134"/>
      <c r="O326" s="134"/>
      <c r="P326" s="134"/>
      <c r="Q326" s="134"/>
      <c r="R326" s="135"/>
      <c r="S326" s="135"/>
      <c r="T326" s="135"/>
      <c r="U326" s="135"/>
      <c r="V326" s="135"/>
      <c r="W326" s="135"/>
      <c r="X326" s="135"/>
      <c r="Y326" s="135"/>
      <c r="Z326" s="125"/>
      <c r="AA326" s="125"/>
      <c r="AB326" s="125"/>
      <c r="AC326" s="125"/>
      <c r="AD326" s="125"/>
      <c r="AE326" s="125"/>
      <c r="AF326" s="125"/>
      <c r="AG326" s="125" t="s">
        <v>1619</v>
      </c>
      <c r="AH326" s="125">
        <v>0</v>
      </c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</row>
    <row r="327" spans="1:60" outlineLevel="1" x14ac:dyDescent="0.2">
      <c r="A327" s="147">
        <v>102</v>
      </c>
      <c r="B327" s="148" t="s">
        <v>2218</v>
      </c>
      <c r="C327" s="163" t="s">
        <v>1504</v>
      </c>
      <c r="D327" s="149" t="s">
        <v>1641</v>
      </c>
      <c r="E327" s="150">
        <v>61</v>
      </c>
      <c r="F327" s="151"/>
      <c r="G327" s="152">
        <f>ROUND(E327*F327,2)</f>
        <v>0</v>
      </c>
      <c r="H327" s="151">
        <v>420</v>
      </c>
      <c r="I327" s="152">
        <f>ROUND(E327*H327,2)</f>
        <v>25620</v>
      </c>
      <c r="J327" s="151">
        <v>0</v>
      </c>
      <c r="K327" s="152">
        <f>ROUND(E327*J327,2)</f>
        <v>0</v>
      </c>
      <c r="L327" s="152">
        <v>21</v>
      </c>
      <c r="M327" s="152">
        <f>G327*(1+L327/100)</f>
        <v>0</v>
      </c>
      <c r="N327" s="150">
        <v>2.3999999999999998E-3</v>
      </c>
      <c r="O327" s="150">
        <f>ROUND(E327*N327,2)</f>
        <v>0.15</v>
      </c>
      <c r="P327" s="150">
        <v>0</v>
      </c>
      <c r="Q327" s="150">
        <f>ROUND(E327*P327,2)</f>
        <v>0</v>
      </c>
      <c r="R327" s="152" t="s">
        <v>1657</v>
      </c>
      <c r="S327" s="152" t="s">
        <v>1617</v>
      </c>
      <c r="T327" s="153" t="s">
        <v>1617</v>
      </c>
      <c r="U327" s="135">
        <v>0</v>
      </c>
      <c r="V327" s="135">
        <f>ROUND(E327*U327,2)</f>
        <v>0</v>
      </c>
      <c r="W327" s="135"/>
      <c r="X327" s="135" t="s">
        <v>1541</v>
      </c>
      <c r="Y327" s="135" t="s">
        <v>1459</v>
      </c>
      <c r="Z327" s="125"/>
      <c r="AA327" s="125"/>
      <c r="AB327" s="125"/>
      <c r="AC327" s="125"/>
      <c r="AD327" s="125"/>
      <c r="AE327" s="125"/>
      <c r="AF327" s="125"/>
      <c r="AG327" s="125" t="s">
        <v>2131</v>
      </c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</row>
    <row r="328" spans="1:60" ht="22.5" outlineLevel="2" x14ac:dyDescent="0.2">
      <c r="A328" s="132"/>
      <c r="B328" s="133"/>
      <c r="C328" s="269" t="s">
        <v>2220</v>
      </c>
      <c r="D328" s="270"/>
      <c r="E328" s="270"/>
      <c r="F328" s="270"/>
      <c r="G328" s="270"/>
      <c r="H328" s="135"/>
      <c r="I328" s="135"/>
      <c r="J328" s="135"/>
      <c r="K328" s="135"/>
      <c r="L328" s="135"/>
      <c r="M328" s="135"/>
      <c r="N328" s="134"/>
      <c r="O328" s="134"/>
      <c r="P328" s="134"/>
      <c r="Q328" s="134"/>
      <c r="R328" s="135"/>
      <c r="S328" s="135"/>
      <c r="T328" s="135"/>
      <c r="U328" s="135"/>
      <c r="V328" s="135"/>
      <c r="W328" s="135"/>
      <c r="X328" s="135"/>
      <c r="Y328" s="135"/>
      <c r="Z328" s="125"/>
      <c r="AA328" s="125"/>
      <c r="AB328" s="125"/>
      <c r="AC328" s="125"/>
      <c r="AD328" s="125"/>
      <c r="AE328" s="125"/>
      <c r="AF328" s="125"/>
      <c r="AG328" s="125" t="s">
        <v>1462</v>
      </c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54" t="str">
        <f>C328</f>
        <v>Tepelná izolace pro ploché střechy, obrácené střechy, zelené střechy, podlahy, vnější stěny ve styku se zeminou.</v>
      </c>
      <c r="BB328" s="125"/>
      <c r="BC328" s="125"/>
      <c r="BD328" s="125"/>
      <c r="BE328" s="125"/>
      <c r="BF328" s="125"/>
      <c r="BG328" s="125"/>
      <c r="BH328" s="125"/>
    </row>
    <row r="329" spans="1:60" outlineLevel="3" x14ac:dyDescent="0.2">
      <c r="A329" s="132"/>
      <c r="B329" s="133"/>
      <c r="C329" s="271" t="s">
        <v>2221</v>
      </c>
      <c r="D329" s="272"/>
      <c r="E329" s="272"/>
      <c r="F329" s="272"/>
      <c r="G329" s="272"/>
      <c r="H329" s="135"/>
      <c r="I329" s="135"/>
      <c r="J329" s="135"/>
      <c r="K329" s="135"/>
      <c r="L329" s="135"/>
      <c r="M329" s="135"/>
      <c r="N329" s="134"/>
      <c r="O329" s="134"/>
      <c r="P329" s="134"/>
      <c r="Q329" s="134"/>
      <c r="R329" s="135"/>
      <c r="S329" s="135"/>
      <c r="T329" s="135"/>
      <c r="U329" s="135"/>
      <c r="V329" s="135"/>
      <c r="W329" s="135"/>
      <c r="X329" s="135"/>
      <c r="Y329" s="135"/>
      <c r="Z329" s="125"/>
      <c r="AA329" s="125"/>
      <c r="AB329" s="125"/>
      <c r="AC329" s="125"/>
      <c r="AD329" s="125"/>
      <c r="AE329" s="125"/>
      <c r="AF329" s="125"/>
      <c r="AG329" s="125" t="s">
        <v>1462</v>
      </c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</row>
    <row r="330" spans="1:60" outlineLevel="3" x14ac:dyDescent="0.2">
      <c r="A330" s="132"/>
      <c r="B330" s="133"/>
      <c r="C330" s="271" t="s">
        <v>1003</v>
      </c>
      <c r="D330" s="272"/>
      <c r="E330" s="272"/>
      <c r="F330" s="272"/>
      <c r="G330" s="272"/>
      <c r="H330" s="135"/>
      <c r="I330" s="135"/>
      <c r="J330" s="135"/>
      <c r="K330" s="135"/>
      <c r="L330" s="135"/>
      <c r="M330" s="135"/>
      <c r="N330" s="134"/>
      <c r="O330" s="134"/>
      <c r="P330" s="134"/>
      <c r="Q330" s="134"/>
      <c r="R330" s="135"/>
      <c r="S330" s="135"/>
      <c r="T330" s="135"/>
      <c r="U330" s="135"/>
      <c r="V330" s="135"/>
      <c r="W330" s="135"/>
      <c r="X330" s="135"/>
      <c r="Y330" s="135"/>
      <c r="Z330" s="125"/>
      <c r="AA330" s="125"/>
      <c r="AB330" s="125"/>
      <c r="AC330" s="125"/>
      <c r="AD330" s="125"/>
      <c r="AE330" s="125"/>
      <c r="AF330" s="125"/>
      <c r="AG330" s="125" t="s">
        <v>1462</v>
      </c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</row>
    <row r="331" spans="1:60" outlineLevel="3" x14ac:dyDescent="0.2">
      <c r="A331" s="132"/>
      <c r="B331" s="133"/>
      <c r="C331" s="271" t="s">
        <v>2222</v>
      </c>
      <c r="D331" s="272"/>
      <c r="E331" s="272"/>
      <c r="F331" s="272"/>
      <c r="G331" s="272"/>
      <c r="H331" s="135"/>
      <c r="I331" s="135"/>
      <c r="J331" s="135"/>
      <c r="K331" s="135"/>
      <c r="L331" s="135"/>
      <c r="M331" s="135"/>
      <c r="N331" s="134"/>
      <c r="O331" s="134"/>
      <c r="P331" s="134"/>
      <c r="Q331" s="134"/>
      <c r="R331" s="135"/>
      <c r="S331" s="135"/>
      <c r="T331" s="135"/>
      <c r="U331" s="135"/>
      <c r="V331" s="135"/>
      <c r="W331" s="135"/>
      <c r="X331" s="135"/>
      <c r="Y331" s="135"/>
      <c r="Z331" s="125"/>
      <c r="AA331" s="125"/>
      <c r="AB331" s="125"/>
      <c r="AC331" s="125"/>
      <c r="AD331" s="125"/>
      <c r="AE331" s="125"/>
      <c r="AF331" s="125"/>
      <c r="AG331" s="125" t="s">
        <v>1462</v>
      </c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</row>
    <row r="332" spans="1:60" outlineLevel="3" x14ac:dyDescent="0.2">
      <c r="A332" s="132"/>
      <c r="B332" s="133"/>
      <c r="C332" s="271" t="s">
        <v>2223</v>
      </c>
      <c r="D332" s="272"/>
      <c r="E332" s="272"/>
      <c r="F332" s="272"/>
      <c r="G332" s="272"/>
      <c r="H332" s="135"/>
      <c r="I332" s="135"/>
      <c r="J332" s="135"/>
      <c r="K332" s="135"/>
      <c r="L332" s="135"/>
      <c r="M332" s="135"/>
      <c r="N332" s="134"/>
      <c r="O332" s="134"/>
      <c r="P332" s="134"/>
      <c r="Q332" s="134"/>
      <c r="R332" s="135"/>
      <c r="S332" s="135"/>
      <c r="T332" s="135"/>
      <c r="U332" s="135"/>
      <c r="V332" s="135"/>
      <c r="W332" s="135"/>
      <c r="X332" s="135"/>
      <c r="Y332" s="135"/>
      <c r="Z332" s="125"/>
      <c r="AA332" s="125"/>
      <c r="AB332" s="125"/>
      <c r="AC332" s="125"/>
      <c r="AD332" s="125"/>
      <c r="AE332" s="125"/>
      <c r="AF332" s="125"/>
      <c r="AG332" s="125" t="s">
        <v>1462</v>
      </c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</row>
    <row r="333" spans="1:60" outlineLevel="2" x14ac:dyDescent="0.2">
      <c r="A333" s="132"/>
      <c r="B333" s="133"/>
      <c r="C333" s="170" t="s">
        <v>1505</v>
      </c>
      <c r="D333" s="168"/>
      <c r="E333" s="169">
        <v>52.6</v>
      </c>
      <c r="F333" s="135"/>
      <c r="G333" s="135"/>
      <c r="H333" s="135"/>
      <c r="I333" s="135"/>
      <c r="J333" s="135"/>
      <c r="K333" s="135"/>
      <c r="L333" s="135"/>
      <c r="M333" s="135"/>
      <c r="N333" s="134"/>
      <c r="O333" s="134"/>
      <c r="P333" s="134"/>
      <c r="Q333" s="134"/>
      <c r="R333" s="135"/>
      <c r="S333" s="135"/>
      <c r="T333" s="135"/>
      <c r="U333" s="135"/>
      <c r="V333" s="135"/>
      <c r="W333" s="135"/>
      <c r="X333" s="135"/>
      <c r="Y333" s="135"/>
      <c r="Z333" s="125"/>
      <c r="AA333" s="125"/>
      <c r="AB333" s="125"/>
      <c r="AC333" s="125"/>
      <c r="AD333" s="125"/>
      <c r="AE333" s="125"/>
      <c r="AF333" s="125"/>
      <c r="AG333" s="125" t="s">
        <v>1619</v>
      </c>
      <c r="AH333" s="125">
        <v>0</v>
      </c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</row>
    <row r="334" spans="1:60" outlineLevel="3" x14ac:dyDescent="0.2">
      <c r="A334" s="132"/>
      <c r="B334" s="133"/>
      <c r="C334" s="170" t="s">
        <v>1506</v>
      </c>
      <c r="D334" s="168"/>
      <c r="E334" s="169">
        <v>8.1</v>
      </c>
      <c r="F334" s="135"/>
      <c r="G334" s="135"/>
      <c r="H334" s="135"/>
      <c r="I334" s="135"/>
      <c r="J334" s="135"/>
      <c r="K334" s="135"/>
      <c r="L334" s="135"/>
      <c r="M334" s="135"/>
      <c r="N334" s="134"/>
      <c r="O334" s="134"/>
      <c r="P334" s="134"/>
      <c r="Q334" s="134"/>
      <c r="R334" s="135"/>
      <c r="S334" s="135"/>
      <c r="T334" s="135"/>
      <c r="U334" s="135"/>
      <c r="V334" s="135"/>
      <c r="W334" s="135"/>
      <c r="X334" s="135"/>
      <c r="Y334" s="135"/>
      <c r="Z334" s="125"/>
      <c r="AA334" s="125"/>
      <c r="AB334" s="125"/>
      <c r="AC334" s="125"/>
      <c r="AD334" s="125"/>
      <c r="AE334" s="125"/>
      <c r="AF334" s="125"/>
      <c r="AG334" s="125" t="s">
        <v>1619</v>
      </c>
      <c r="AH334" s="125">
        <v>0</v>
      </c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</row>
    <row r="335" spans="1:60" outlineLevel="3" x14ac:dyDescent="0.2">
      <c r="A335" s="132"/>
      <c r="B335" s="133"/>
      <c r="C335" s="170" t="s">
        <v>1507</v>
      </c>
      <c r="D335" s="168"/>
      <c r="E335" s="169">
        <v>0.3</v>
      </c>
      <c r="F335" s="135"/>
      <c r="G335" s="135"/>
      <c r="H335" s="135"/>
      <c r="I335" s="135"/>
      <c r="J335" s="135"/>
      <c r="K335" s="135"/>
      <c r="L335" s="135"/>
      <c r="M335" s="135"/>
      <c r="N335" s="134"/>
      <c r="O335" s="134"/>
      <c r="P335" s="134"/>
      <c r="Q335" s="134"/>
      <c r="R335" s="135"/>
      <c r="S335" s="135"/>
      <c r="T335" s="135"/>
      <c r="U335" s="135"/>
      <c r="V335" s="135"/>
      <c r="W335" s="135"/>
      <c r="X335" s="135"/>
      <c r="Y335" s="135"/>
      <c r="Z335" s="125"/>
      <c r="AA335" s="125"/>
      <c r="AB335" s="125"/>
      <c r="AC335" s="125"/>
      <c r="AD335" s="125"/>
      <c r="AE335" s="125"/>
      <c r="AF335" s="125"/>
      <c r="AG335" s="125" t="s">
        <v>1619</v>
      </c>
      <c r="AH335" s="125">
        <v>0</v>
      </c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</row>
    <row r="336" spans="1:60" outlineLevel="1" x14ac:dyDescent="0.2">
      <c r="A336" s="147">
        <v>103</v>
      </c>
      <c r="B336" s="148" t="s">
        <v>1508</v>
      </c>
      <c r="C336" s="163" t="s">
        <v>1509</v>
      </c>
      <c r="D336" s="149" t="s">
        <v>1641</v>
      </c>
      <c r="E336" s="150">
        <v>84.24</v>
      </c>
      <c r="F336" s="151"/>
      <c r="G336" s="152">
        <f>ROUND(E336*F336,2)</f>
        <v>0</v>
      </c>
      <c r="H336" s="151">
        <v>433</v>
      </c>
      <c r="I336" s="152">
        <f>ROUND(E336*H336,2)</f>
        <v>36475.919999999998</v>
      </c>
      <c r="J336" s="151">
        <v>0</v>
      </c>
      <c r="K336" s="152">
        <f>ROUND(E336*J336,2)</f>
        <v>0</v>
      </c>
      <c r="L336" s="152">
        <v>21</v>
      </c>
      <c r="M336" s="152">
        <f>G336*(1+L336/100)</f>
        <v>0</v>
      </c>
      <c r="N336" s="150">
        <v>5.5999999999999999E-3</v>
      </c>
      <c r="O336" s="150">
        <f>ROUND(E336*N336,2)</f>
        <v>0.47</v>
      </c>
      <c r="P336" s="150">
        <v>0</v>
      </c>
      <c r="Q336" s="150">
        <f>ROUND(E336*P336,2)</f>
        <v>0</v>
      </c>
      <c r="R336" s="152" t="s">
        <v>1657</v>
      </c>
      <c r="S336" s="152" t="s">
        <v>1617</v>
      </c>
      <c r="T336" s="153" t="s">
        <v>1617</v>
      </c>
      <c r="U336" s="135">
        <v>0</v>
      </c>
      <c r="V336" s="135">
        <f>ROUND(E336*U336,2)</f>
        <v>0</v>
      </c>
      <c r="W336" s="135"/>
      <c r="X336" s="135" t="s">
        <v>1541</v>
      </c>
      <c r="Y336" s="135" t="s">
        <v>1459</v>
      </c>
      <c r="Z336" s="125"/>
      <c r="AA336" s="125"/>
      <c r="AB336" s="125"/>
      <c r="AC336" s="125"/>
      <c r="AD336" s="125"/>
      <c r="AE336" s="125"/>
      <c r="AF336" s="125"/>
      <c r="AG336" s="125" t="s">
        <v>2131</v>
      </c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</row>
    <row r="337" spans="1:60" outlineLevel="2" x14ac:dyDescent="0.2">
      <c r="A337" s="132"/>
      <c r="B337" s="133"/>
      <c r="C337" s="269" t="s">
        <v>1510</v>
      </c>
      <c r="D337" s="270"/>
      <c r="E337" s="270"/>
      <c r="F337" s="270"/>
      <c r="G337" s="270"/>
      <c r="H337" s="135"/>
      <c r="I337" s="135"/>
      <c r="J337" s="135"/>
      <c r="K337" s="135"/>
      <c r="L337" s="135"/>
      <c r="M337" s="135"/>
      <c r="N337" s="134"/>
      <c r="O337" s="134"/>
      <c r="P337" s="134"/>
      <c r="Q337" s="134"/>
      <c r="R337" s="135"/>
      <c r="S337" s="135"/>
      <c r="T337" s="135"/>
      <c r="U337" s="135"/>
      <c r="V337" s="135"/>
      <c r="W337" s="135"/>
      <c r="X337" s="135"/>
      <c r="Y337" s="135"/>
      <c r="Z337" s="125"/>
      <c r="AA337" s="125"/>
      <c r="AB337" s="125"/>
      <c r="AC337" s="125"/>
      <c r="AD337" s="125"/>
      <c r="AE337" s="125"/>
      <c r="AF337" s="125"/>
      <c r="AG337" s="125" t="s">
        <v>1462</v>
      </c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</row>
    <row r="338" spans="1:60" ht="22.5" outlineLevel="3" x14ac:dyDescent="0.2">
      <c r="A338" s="132"/>
      <c r="B338" s="133"/>
      <c r="C338" s="271" t="s">
        <v>1511</v>
      </c>
      <c r="D338" s="272"/>
      <c r="E338" s="272"/>
      <c r="F338" s="272"/>
      <c r="G338" s="272"/>
      <c r="H338" s="135"/>
      <c r="I338" s="135"/>
      <c r="J338" s="135"/>
      <c r="K338" s="135"/>
      <c r="L338" s="135"/>
      <c r="M338" s="135"/>
      <c r="N338" s="134"/>
      <c r="O338" s="134"/>
      <c r="P338" s="134"/>
      <c r="Q338" s="134"/>
      <c r="R338" s="135"/>
      <c r="S338" s="135"/>
      <c r="T338" s="135"/>
      <c r="U338" s="135"/>
      <c r="V338" s="135"/>
      <c r="W338" s="135"/>
      <c r="X338" s="135"/>
      <c r="Y338" s="135"/>
      <c r="Z338" s="125"/>
      <c r="AA338" s="125"/>
      <c r="AB338" s="125"/>
      <c r="AC338" s="125"/>
      <c r="AD338" s="125"/>
      <c r="AE338" s="125"/>
      <c r="AF338" s="125"/>
      <c r="AG338" s="125" t="s">
        <v>1462</v>
      </c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54" t="str">
        <f>C338</f>
        <v>pro všechny způsoby nezatížené vnitřní výplňové izolace - mezi krokve, do příček, stropů, podhledů, na nepochůzné půdy apod.</v>
      </c>
      <c r="BB338" s="125"/>
      <c r="BC338" s="125"/>
      <c r="BD338" s="125"/>
      <c r="BE338" s="125"/>
      <c r="BF338" s="125"/>
      <c r="BG338" s="125"/>
      <c r="BH338" s="125"/>
    </row>
    <row r="339" spans="1:60" outlineLevel="3" x14ac:dyDescent="0.2">
      <c r="A339" s="132"/>
      <c r="B339" s="133"/>
      <c r="C339" s="271" t="s">
        <v>1512</v>
      </c>
      <c r="D339" s="272"/>
      <c r="E339" s="272"/>
      <c r="F339" s="272"/>
      <c r="G339" s="272"/>
      <c r="H339" s="135"/>
      <c r="I339" s="135"/>
      <c r="J339" s="135"/>
      <c r="K339" s="135"/>
      <c r="L339" s="135"/>
      <c r="M339" s="135"/>
      <c r="N339" s="134"/>
      <c r="O339" s="134"/>
      <c r="P339" s="134"/>
      <c r="Q339" s="134"/>
      <c r="R339" s="135"/>
      <c r="S339" s="135"/>
      <c r="T339" s="135"/>
      <c r="U339" s="135"/>
      <c r="V339" s="135"/>
      <c r="W339" s="135"/>
      <c r="X339" s="135"/>
      <c r="Y339" s="135"/>
      <c r="Z339" s="125"/>
      <c r="AA339" s="125"/>
      <c r="AB339" s="125"/>
      <c r="AC339" s="125"/>
      <c r="AD339" s="125"/>
      <c r="AE339" s="125"/>
      <c r="AF339" s="125"/>
      <c r="AG339" s="125" t="s">
        <v>1462</v>
      </c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</row>
    <row r="340" spans="1:60" outlineLevel="3" x14ac:dyDescent="0.2">
      <c r="A340" s="132"/>
      <c r="B340" s="133"/>
      <c r="C340" s="171" t="s">
        <v>1513</v>
      </c>
      <c r="D340" s="136"/>
      <c r="E340" s="137"/>
      <c r="F340" s="138"/>
      <c r="G340" s="138"/>
      <c r="H340" s="135"/>
      <c r="I340" s="135"/>
      <c r="J340" s="135"/>
      <c r="K340" s="135"/>
      <c r="L340" s="135"/>
      <c r="M340" s="135"/>
      <c r="N340" s="134"/>
      <c r="O340" s="134"/>
      <c r="P340" s="134"/>
      <c r="Q340" s="134"/>
      <c r="R340" s="135"/>
      <c r="S340" s="135"/>
      <c r="T340" s="135"/>
      <c r="U340" s="135"/>
      <c r="V340" s="135"/>
      <c r="W340" s="135"/>
      <c r="X340" s="135"/>
      <c r="Y340" s="135"/>
      <c r="Z340" s="125"/>
      <c r="AA340" s="125"/>
      <c r="AB340" s="125"/>
      <c r="AC340" s="125"/>
      <c r="AD340" s="125"/>
      <c r="AE340" s="125"/>
      <c r="AF340" s="125"/>
      <c r="AG340" s="125" t="s">
        <v>1462</v>
      </c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</row>
    <row r="341" spans="1:60" outlineLevel="3" x14ac:dyDescent="0.2">
      <c r="A341" s="132"/>
      <c r="B341" s="133"/>
      <c r="C341" s="271" t="s">
        <v>1514</v>
      </c>
      <c r="D341" s="272"/>
      <c r="E341" s="272"/>
      <c r="F341" s="272"/>
      <c r="G341" s="272"/>
      <c r="H341" s="135"/>
      <c r="I341" s="135"/>
      <c r="J341" s="135"/>
      <c r="K341" s="135"/>
      <c r="L341" s="135"/>
      <c r="M341" s="135"/>
      <c r="N341" s="134"/>
      <c r="O341" s="134"/>
      <c r="P341" s="134"/>
      <c r="Q341" s="134"/>
      <c r="R341" s="135"/>
      <c r="S341" s="135"/>
      <c r="T341" s="135"/>
      <c r="U341" s="135"/>
      <c r="V341" s="135"/>
      <c r="W341" s="135"/>
      <c r="X341" s="135"/>
      <c r="Y341" s="135"/>
      <c r="Z341" s="125"/>
      <c r="AA341" s="125"/>
      <c r="AB341" s="125"/>
      <c r="AC341" s="125"/>
      <c r="AD341" s="125"/>
      <c r="AE341" s="125"/>
      <c r="AF341" s="125"/>
      <c r="AG341" s="125" t="s">
        <v>1462</v>
      </c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</row>
    <row r="342" spans="1:60" outlineLevel="3" x14ac:dyDescent="0.2">
      <c r="A342" s="132"/>
      <c r="B342" s="133"/>
      <c r="C342" s="271" t="s">
        <v>1515</v>
      </c>
      <c r="D342" s="272"/>
      <c r="E342" s="272"/>
      <c r="F342" s="272"/>
      <c r="G342" s="272"/>
      <c r="H342" s="135"/>
      <c r="I342" s="135"/>
      <c r="J342" s="135"/>
      <c r="K342" s="135"/>
      <c r="L342" s="135"/>
      <c r="M342" s="135"/>
      <c r="N342" s="134"/>
      <c r="O342" s="134"/>
      <c r="P342" s="134"/>
      <c r="Q342" s="134"/>
      <c r="R342" s="135"/>
      <c r="S342" s="135"/>
      <c r="T342" s="135"/>
      <c r="U342" s="135"/>
      <c r="V342" s="135"/>
      <c r="W342" s="135"/>
      <c r="X342" s="135"/>
      <c r="Y342" s="135"/>
      <c r="Z342" s="125"/>
      <c r="AA342" s="125"/>
      <c r="AB342" s="125"/>
      <c r="AC342" s="125"/>
      <c r="AD342" s="125"/>
      <c r="AE342" s="125"/>
      <c r="AF342" s="125"/>
      <c r="AG342" s="125" t="s">
        <v>1462</v>
      </c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</row>
    <row r="343" spans="1:60" outlineLevel="2" x14ac:dyDescent="0.2">
      <c r="A343" s="132"/>
      <c r="B343" s="133"/>
      <c r="C343" s="170" t="s">
        <v>1516</v>
      </c>
      <c r="D343" s="168"/>
      <c r="E343" s="169">
        <v>72.14</v>
      </c>
      <c r="F343" s="135"/>
      <c r="G343" s="135"/>
      <c r="H343" s="135"/>
      <c r="I343" s="135"/>
      <c r="J343" s="135"/>
      <c r="K343" s="135"/>
      <c r="L343" s="135"/>
      <c r="M343" s="135"/>
      <c r="N343" s="134"/>
      <c r="O343" s="134"/>
      <c r="P343" s="134"/>
      <c r="Q343" s="134"/>
      <c r="R343" s="135"/>
      <c r="S343" s="135"/>
      <c r="T343" s="135"/>
      <c r="U343" s="135"/>
      <c r="V343" s="135"/>
      <c r="W343" s="135"/>
      <c r="X343" s="135"/>
      <c r="Y343" s="135"/>
      <c r="Z343" s="125"/>
      <c r="AA343" s="125"/>
      <c r="AB343" s="125"/>
      <c r="AC343" s="125"/>
      <c r="AD343" s="125"/>
      <c r="AE343" s="125"/>
      <c r="AF343" s="125"/>
      <c r="AG343" s="125" t="s">
        <v>1619</v>
      </c>
      <c r="AH343" s="125">
        <v>0</v>
      </c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</row>
    <row r="344" spans="1:60" outlineLevel="3" x14ac:dyDescent="0.2">
      <c r="A344" s="132"/>
      <c r="B344" s="133"/>
      <c r="C344" s="170" t="s">
        <v>1517</v>
      </c>
      <c r="D344" s="168"/>
      <c r="E344" s="169">
        <v>11.47</v>
      </c>
      <c r="F344" s="135"/>
      <c r="G344" s="135"/>
      <c r="H344" s="135"/>
      <c r="I344" s="135"/>
      <c r="J344" s="135"/>
      <c r="K344" s="135"/>
      <c r="L344" s="135"/>
      <c r="M344" s="135"/>
      <c r="N344" s="134"/>
      <c r="O344" s="134"/>
      <c r="P344" s="134"/>
      <c r="Q344" s="134"/>
      <c r="R344" s="135"/>
      <c r="S344" s="135"/>
      <c r="T344" s="135"/>
      <c r="U344" s="135"/>
      <c r="V344" s="135"/>
      <c r="W344" s="135"/>
      <c r="X344" s="135"/>
      <c r="Y344" s="135"/>
      <c r="Z344" s="125"/>
      <c r="AA344" s="125"/>
      <c r="AB344" s="125"/>
      <c r="AC344" s="125"/>
      <c r="AD344" s="125"/>
      <c r="AE344" s="125"/>
      <c r="AF344" s="125"/>
      <c r="AG344" s="125" t="s">
        <v>1619</v>
      </c>
      <c r="AH344" s="125">
        <v>0</v>
      </c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</row>
    <row r="345" spans="1:60" outlineLevel="3" x14ac:dyDescent="0.2">
      <c r="A345" s="132"/>
      <c r="B345" s="133"/>
      <c r="C345" s="170" t="s">
        <v>1518</v>
      </c>
      <c r="D345" s="168"/>
      <c r="E345" s="169">
        <v>0.63</v>
      </c>
      <c r="F345" s="135"/>
      <c r="G345" s="135"/>
      <c r="H345" s="135"/>
      <c r="I345" s="135"/>
      <c r="J345" s="135"/>
      <c r="K345" s="135"/>
      <c r="L345" s="135"/>
      <c r="M345" s="135"/>
      <c r="N345" s="134"/>
      <c r="O345" s="134"/>
      <c r="P345" s="134"/>
      <c r="Q345" s="134"/>
      <c r="R345" s="135"/>
      <c r="S345" s="135"/>
      <c r="T345" s="135"/>
      <c r="U345" s="135"/>
      <c r="V345" s="135"/>
      <c r="W345" s="135"/>
      <c r="X345" s="135"/>
      <c r="Y345" s="135"/>
      <c r="Z345" s="125"/>
      <c r="AA345" s="125"/>
      <c r="AB345" s="125"/>
      <c r="AC345" s="125"/>
      <c r="AD345" s="125"/>
      <c r="AE345" s="125"/>
      <c r="AF345" s="125"/>
      <c r="AG345" s="125" t="s">
        <v>1619</v>
      </c>
      <c r="AH345" s="125">
        <v>0</v>
      </c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</row>
    <row r="346" spans="1:60" outlineLevel="1" x14ac:dyDescent="0.2">
      <c r="A346" s="155">
        <v>104</v>
      </c>
      <c r="B346" s="156" t="s">
        <v>1519</v>
      </c>
      <c r="C346" s="164" t="s">
        <v>747</v>
      </c>
      <c r="D346" s="157" t="s">
        <v>1232</v>
      </c>
      <c r="E346" s="158">
        <f>(G336+G327+G322+G320+G317+G315+G312+G310)*0.01</f>
        <v>0</v>
      </c>
      <c r="F346" s="159"/>
      <c r="G346" s="160">
        <f>ROUND(E346*F346,2)</f>
        <v>0</v>
      </c>
      <c r="H346" s="159">
        <v>0</v>
      </c>
      <c r="I346" s="160">
        <f>ROUND(E346*H346,2)</f>
        <v>0</v>
      </c>
      <c r="J346" s="159">
        <v>2.2999999999999998</v>
      </c>
      <c r="K346" s="160">
        <f>ROUND(E346*J346,2)</f>
        <v>0</v>
      </c>
      <c r="L346" s="160">
        <v>21</v>
      </c>
      <c r="M346" s="160">
        <f>G346*(1+L346/100)</f>
        <v>0</v>
      </c>
      <c r="N346" s="158">
        <v>0</v>
      </c>
      <c r="O346" s="158">
        <f>ROUND(E346*N346,2)</f>
        <v>0</v>
      </c>
      <c r="P346" s="158">
        <v>0</v>
      </c>
      <c r="Q346" s="158">
        <f>ROUND(E346*P346,2)</f>
        <v>0</v>
      </c>
      <c r="R346" s="160"/>
      <c r="S346" s="160" t="s">
        <v>1617</v>
      </c>
      <c r="T346" s="161" t="s">
        <v>1617</v>
      </c>
      <c r="U346" s="135">
        <v>0</v>
      </c>
      <c r="V346" s="135">
        <f>ROUND(E346*U346,2)</f>
        <v>0</v>
      </c>
      <c r="W346" s="135"/>
      <c r="X346" s="135" t="s">
        <v>1458</v>
      </c>
      <c r="Y346" s="135" t="s">
        <v>1459</v>
      </c>
      <c r="Z346" s="125"/>
      <c r="AA346" s="125"/>
      <c r="AB346" s="125"/>
      <c r="AC346" s="125"/>
      <c r="AD346" s="125"/>
      <c r="AE346" s="125"/>
      <c r="AF346" s="125"/>
      <c r="AG346" s="125" t="s">
        <v>2288</v>
      </c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</row>
    <row r="347" spans="1:60" x14ac:dyDescent="0.2">
      <c r="A347" s="140" t="s">
        <v>1451</v>
      </c>
      <c r="B347" s="141" t="s">
        <v>1355</v>
      </c>
      <c r="C347" s="162" t="s">
        <v>1356</v>
      </c>
      <c r="D347" s="142"/>
      <c r="E347" s="143"/>
      <c r="F347" s="144"/>
      <c r="G347" s="144">
        <f>SUMIF(AG348:AG375,"&lt;&gt;NOR",G348:G375)</f>
        <v>0</v>
      </c>
      <c r="H347" s="144"/>
      <c r="I347" s="144">
        <f>SUM(I348:I375)</f>
        <v>117148.94</v>
      </c>
      <c r="J347" s="144"/>
      <c r="K347" s="144">
        <f>SUM(K348:K375)</f>
        <v>92901.700000000012</v>
      </c>
      <c r="L347" s="144"/>
      <c r="M347" s="144">
        <f>SUM(M348:M375)</f>
        <v>0</v>
      </c>
      <c r="N347" s="143"/>
      <c r="O347" s="143">
        <f>SUM(O348:O375)</f>
        <v>3.66</v>
      </c>
      <c r="P347" s="143"/>
      <c r="Q347" s="143">
        <f>SUM(Q348:Q375)</f>
        <v>1.06</v>
      </c>
      <c r="R347" s="144"/>
      <c r="S347" s="144"/>
      <c r="T347" s="145"/>
      <c r="U347" s="139"/>
      <c r="V347" s="139">
        <f>SUM(V348:V375)</f>
        <v>0</v>
      </c>
      <c r="W347" s="139"/>
      <c r="X347" s="139"/>
      <c r="Y347" s="139"/>
      <c r="AG347" t="s">
        <v>1452</v>
      </c>
    </row>
    <row r="348" spans="1:60" outlineLevel="1" x14ac:dyDescent="0.2">
      <c r="A348" s="147">
        <v>105</v>
      </c>
      <c r="B348" s="148" t="s">
        <v>1520</v>
      </c>
      <c r="C348" s="163" t="s">
        <v>1521</v>
      </c>
      <c r="D348" s="149" t="s">
        <v>1641</v>
      </c>
      <c r="E348" s="150">
        <v>51</v>
      </c>
      <c r="F348" s="151"/>
      <c r="G348" s="152">
        <f>ROUND(E348*F348,2)</f>
        <v>0</v>
      </c>
      <c r="H348" s="151">
        <v>0</v>
      </c>
      <c r="I348" s="152">
        <f>ROUND(E348*H348,2)</f>
        <v>0</v>
      </c>
      <c r="J348" s="151">
        <v>449.5</v>
      </c>
      <c r="K348" s="152">
        <f>ROUND(E348*J348,2)</f>
        <v>22924.5</v>
      </c>
      <c r="L348" s="152">
        <v>21</v>
      </c>
      <c r="M348" s="152">
        <f>G348*(1+L348/100)</f>
        <v>0</v>
      </c>
      <c r="N348" s="150">
        <v>0</v>
      </c>
      <c r="O348" s="150">
        <f>ROUND(E348*N348,2)</f>
        <v>0</v>
      </c>
      <c r="P348" s="150">
        <v>0</v>
      </c>
      <c r="Q348" s="150">
        <f>ROUND(E348*P348,2)</f>
        <v>0</v>
      </c>
      <c r="R348" s="152"/>
      <c r="S348" s="152" t="s">
        <v>1617</v>
      </c>
      <c r="T348" s="153" t="s">
        <v>1617</v>
      </c>
      <c r="U348" s="135">
        <v>0</v>
      </c>
      <c r="V348" s="135">
        <f>ROUND(E348*U348,2)</f>
        <v>0</v>
      </c>
      <c r="W348" s="135"/>
      <c r="X348" s="135" t="s">
        <v>1458</v>
      </c>
      <c r="Y348" s="135" t="s">
        <v>1459</v>
      </c>
      <c r="Z348" s="125"/>
      <c r="AA348" s="125"/>
      <c r="AB348" s="125"/>
      <c r="AC348" s="125"/>
      <c r="AD348" s="125"/>
      <c r="AE348" s="125"/>
      <c r="AF348" s="125"/>
      <c r="AG348" s="125" t="s">
        <v>2106</v>
      </c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</row>
    <row r="349" spans="1:60" outlineLevel="2" x14ac:dyDescent="0.2">
      <c r="A349" s="132"/>
      <c r="B349" s="133"/>
      <c r="C349" s="170" t="s">
        <v>1522</v>
      </c>
      <c r="D349" s="168"/>
      <c r="E349" s="169">
        <v>51</v>
      </c>
      <c r="F349" s="135"/>
      <c r="G349" s="135"/>
      <c r="H349" s="135"/>
      <c r="I349" s="135"/>
      <c r="J349" s="135"/>
      <c r="K349" s="135"/>
      <c r="L349" s="135"/>
      <c r="M349" s="135"/>
      <c r="N349" s="134"/>
      <c r="O349" s="134"/>
      <c r="P349" s="134"/>
      <c r="Q349" s="134"/>
      <c r="R349" s="135"/>
      <c r="S349" s="135"/>
      <c r="T349" s="135"/>
      <c r="U349" s="135"/>
      <c r="V349" s="135"/>
      <c r="W349" s="135"/>
      <c r="X349" s="135"/>
      <c r="Y349" s="135"/>
      <c r="Z349" s="125"/>
      <c r="AA349" s="125"/>
      <c r="AB349" s="125"/>
      <c r="AC349" s="125"/>
      <c r="AD349" s="125"/>
      <c r="AE349" s="125"/>
      <c r="AF349" s="125"/>
      <c r="AG349" s="125" t="s">
        <v>1619</v>
      </c>
      <c r="AH349" s="125">
        <v>0</v>
      </c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</row>
    <row r="350" spans="1:60" ht="22.5" outlineLevel="1" x14ac:dyDescent="0.2">
      <c r="A350" s="147">
        <v>106</v>
      </c>
      <c r="B350" s="148" t="s">
        <v>758</v>
      </c>
      <c r="C350" s="163" t="s">
        <v>759</v>
      </c>
      <c r="D350" s="149" t="s">
        <v>1641</v>
      </c>
      <c r="E350" s="150">
        <v>125.74</v>
      </c>
      <c r="F350" s="151"/>
      <c r="G350" s="152">
        <f>ROUND(E350*F350,2)</f>
        <v>0</v>
      </c>
      <c r="H350" s="151">
        <v>75.900000000000006</v>
      </c>
      <c r="I350" s="152">
        <f>ROUND(E350*H350,2)</f>
        <v>9543.67</v>
      </c>
      <c r="J350" s="151">
        <v>89.1</v>
      </c>
      <c r="K350" s="152">
        <f>ROUND(E350*J350,2)</f>
        <v>11203.43</v>
      </c>
      <c r="L350" s="152">
        <v>21</v>
      </c>
      <c r="M350" s="152">
        <f>G350*(1+L350/100)</f>
        <v>0</v>
      </c>
      <c r="N350" s="150">
        <v>4.0299999999999997E-3</v>
      </c>
      <c r="O350" s="150">
        <f>ROUND(E350*N350,2)</f>
        <v>0.51</v>
      </c>
      <c r="P350" s="150">
        <v>0</v>
      </c>
      <c r="Q350" s="150">
        <f>ROUND(E350*P350,2)</f>
        <v>0</v>
      </c>
      <c r="R350" s="152"/>
      <c r="S350" s="152" t="s">
        <v>1617</v>
      </c>
      <c r="T350" s="153" t="s">
        <v>1617</v>
      </c>
      <c r="U350" s="135">
        <v>0</v>
      </c>
      <c r="V350" s="135">
        <f>ROUND(E350*U350,2)</f>
        <v>0</v>
      </c>
      <c r="W350" s="135"/>
      <c r="X350" s="135" t="s">
        <v>1458</v>
      </c>
      <c r="Y350" s="135" t="s">
        <v>1459</v>
      </c>
      <c r="Z350" s="125"/>
      <c r="AA350" s="125"/>
      <c r="AB350" s="125"/>
      <c r="AC350" s="125"/>
      <c r="AD350" s="125"/>
      <c r="AE350" s="125"/>
      <c r="AF350" s="125"/>
      <c r="AG350" s="125" t="s">
        <v>2106</v>
      </c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</row>
    <row r="351" spans="1:60" outlineLevel="2" x14ac:dyDescent="0.2">
      <c r="A351" s="132"/>
      <c r="B351" s="133"/>
      <c r="C351" s="170" t="s">
        <v>1523</v>
      </c>
      <c r="D351" s="168"/>
      <c r="E351" s="169">
        <v>125.74</v>
      </c>
      <c r="F351" s="135"/>
      <c r="G351" s="135"/>
      <c r="H351" s="135"/>
      <c r="I351" s="135"/>
      <c r="J351" s="135"/>
      <c r="K351" s="135"/>
      <c r="L351" s="135"/>
      <c r="M351" s="135"/>
      <c r="N351" s="134"/>
      <c r="O351" s="134"/>
      <c r="P351" s="134"/>
      <c r="Q351" s="134"/>
      <c r="R351" s="135"/>
      <c r="S351" s="135"/>
      <c r="T351" s="135"/>
      <c r="U351" s="135"/>
      <c r="V351" s="135"/>
      <c r="W351" s="135"/>
      <c r="X351" s="135"/>
      <c r="Y351" s="135"/>
      <c r="Z351" s="125"/>
      <c r="AA351" s="125"/>
      <c r="AB351" s="125"/>
      <c r="AC351" s="125"/>
      <c r="AD351" s="125"/>
      <c r="AE351" s="125"/>
      <c r="AF351" s="125"/>
      <c r="AG351" s="125" t="s">
        <v>1619</v>
      </c>
      <c r="AH351" s="125">
        <v>0</v>
      </c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</row>
    <row r="352" spans="1:60" ht="22.5" outlineLevel="1" x14ac:dyDescent="0.2">
      <c r="A352" s="147">
        <v>107</v>
      </c>
      <c r="B352" s="148" t="s">
        <v>761</v>
      </c>
      <c r="C352" s="163" t="s">
        <v>762</v>
      </c>
      <c r="D352" s="149" t="s">
        <v>1641</v>
      </c>
      <c r="E352" s="150">
        <v>125.74</v>
      </c>
      <c r="F352" s="151"/>
      <c r="G352" s="152">
        <f>ROUND(E352*F352,2)</f>
        <v>0</v>
      </c>
      <c r="H352" s="151">
        <v>57.24</v>
      </c>
      <c r="I352" s="152">
        <f>ROUND(E352*H352,2)</f>
        <v>7197.36</v>
      </c>
      <c r="J352" s="151">
        <v>54.26</v>
      </c>
      <c r="K352" s="152">
        <f>ROUND(E352*J352,2)</f>
        <v>6822.65</v>
      </c>
      <c r="L352" s="152">
        <v>21</v>
      </c>
      <c r="M352" s="152">
        <f>G352*(1+L352/100)</f>
        <v>0</v>
      </c>
      <c r="N352" s="150">
        <v>1.5499999999999999E-3</v>
      </c>
      <c r="O352" s="150">
        <f>ROUND(E352*N352,2)</f>
        <v>0.19</v>
      </c>
      <c r="P352" s="150">
        <v>0</v>
      </c>
      <c r="Q352" s="150">
        <f>ROUND(E352*P352,2)</f>
        <v>0</v>
      </c>
      <c r="R352" s="152"/>
      <c r="S352" s="152" t="s">
        <v>1617</v>
      </c>
      <c r="T352" s="153" t="s">
        <v>1617</v>
      </c>
      <c r="U352" s="135">
        <v>0</v>
      </c>
      <c r="V352" s="135">
        <f>ROUND(E352*U352,2)</f>
        <v>0</v>
      </c>
      <c r="W352" s="135"/>
      <c r="X352" s="135" t="s">
        <v>1458</v>
      </c>
      <c r="Y352" s="135" t="s">
        <v>1459</v>
      </c>
      <c r="Z352" s="125"/>
      <c r="AA352" s="125"/>
      <c r="AB352" s="125"/>
      <c r="AC352" s="125"/>
      <c r="AD352" s="125"/>
      <c r="AE352" s="125"/>
      <c r="AF352" s="125"/>
      <c r="AG352" s="125" t="s">
        <v>2106</v>
      </c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</row>
    <row r="353" spans="1:60" ht="22.5" outlineLevel="2" x14ac:dyDescent="0.2">
      <c r="A353" s="132"/>
      <c r="B353" s="133"/>
      <c r="C353" s="170" t="s">
        <v>1524</v>
      </c>
      <c r="D353" s="168"/>
      <c r="E353" s="169">
        <v>125.74</v>
      </c>
      <c r="F353" s="135"/>
      <c r="G353" s="135"/>
      <c r="H353" s="135"/>
      <c r="I353" s="135"/>
      <c r="J353" s="135"/>
      <c r="K353" s="135"/>
      <c r="L353" s="135"/>
      <c r="M353" s="135"/>
      <c r="N353" s="134"/>
      <c r="O353" s="134"/>
      <c r="P353" s="134"/>
      <c r="Q353" s="134"/>
      <c r="R353" s="135"/>
      <c r="S353" s="135"/>
      <c r="T353" s="135"/>
      <c r="U353" s="135"/>
      <c r="V353" s="135"/>
      <c r="W353" s="135"/>
      <c r="X353" s="135"/>
      <c r="Y353" s="135"/>
      <c r="Z353" s="125"/>
      <c r="AA353" s="125"/>
      <c r="AB353" s="125"/>
      <c r="AC353" s="125"/>
      <c r="AD353" s="125"/>
      <c r="AE353" s="125"/>
      <c r="AF353" s="125"/>
      <c r="AG353" s="125" t="s">
        <v>1619</v>
      </c>
      <c r="AH353" s="125">
        <v>0</v>
      </c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</row>
    <row r="354" spans="1:60" outlineLevel="1" x14ac:dyDescent="0.2">
      <c r="A354" s="147">
        <v>108</v>
      </c>
      <c r="B354" s="148" t="s">
        <v>1525</v>
      </c>
      <c r="C354" s="163" t="s">
        <v>1526</v>
      </c>
      <c r="D354" s="149" t="s">
        <v>1641</v>
      </c>
      <c r="E354" s="150">
        <v>125.74</v>
      </c>
      <c r="F354" s="151"/>
      <c r="G354" s="152">
        <f>ROUND(E354*F354,2)</f>
        <v>0</v>
      </c>
      <c r="H354" s="151">
        <v>0</v>
      </c>
      <c r="I354" s="152">
        <f>ROUND(E354*H354,2)</f>
        <v>0</v>
      </c>
      <c r="J354" s="151">
        <v>31</v>
      </c>
      <c r="K354" s="152">
        <f>ROUND(E354*J354,2)</f>
        <v>3897.94</v>
      </c>
      <c r="L354" s="152">
        <v>21</v>
      </c>
      <c r="M354" s="152">
        <f>G354*(1+L354/100)</f>
        <v>0</v>
      </c>
      <c r="N354" s="150">
        <v>0</v>
      </c>
      <c r="O354" s="150">
        <f>ROUND(E354*N354,2)</f>
        <v>0</v>
      </c>
      <c r="P354" s="150">
        <v>7.0000000000000001E-3</v>
      </c>
      <c r="Q354" s="150">
        <f>ROUND(E354*P354,2)</f>
        <v>0.88</v>
      </c>
      <c r="R354" s="152"/>
      <c r="S354" s="152" t="s">
        <v>1617</v>
      </c>
      <c r="T354" s="153" t="s">
        <v>1617</v>
      </c>
      <c r="U354" s="135">
        <v>0</v>
      </c>
      <c r="V354" s="135">
        <f>ROUND(E354*U354,2)</f>
        <v>0</v>
      </c>
      <c r="W354" s="135"/>
      <c r="X354" s="135" t="s">
        <v>1458</v>
      </c>
      <c r="Y354" s="135" t="s">
        <v>1459</v>
      </c>
      <c r="Z354" s="125"/>
      <c r="AA354" s="125"/>
      <c r="AB354" s="125"/>
      <c r="AC354" s="125"/>
      <c r="AD354" s="125"/>
      <c r="AE354" s="125"/>
      <c r="AF354" s="125"/>
      <c r="AG354" s="125" t="s">
        <v>2106</v>
      </c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</row>
    <row r="355" spans="1:60" outlineLevel="2" x14ac:dyDescent="0.2">
      <c r="A355" s="132"/>
      <c r="B355" s="133"/>
      <c r="C355" s="170" t="s">
        <v>1527</v>
      </c>
      <c r="D355" s="168"/>
      <c r="E355" s="169">
        <v>125.74</v>
      </c>
      <c r="F355" s="135"/>
      <c r="G355" s="135"/>
      <c r="H355" s="135"/>
      <c r="I355" s="135"/>
      <c r="J355" s="135"/>
      <c r="K355" s="135"/>
      <c r="L355" s="135"/>
      <c r="M355" s="135"/>
      <c r="N355" s="134"/>
      <c r="O355" s="134"/>
      <c r="P355" s="134"/>
      <c r="Q355" s="134"/>
      <c r="R355" s="135"/>
      <c r="S355" s="135"/>
      <c r="T355" s="135"/>
      <c r="U355" s="135"/>
      <c r="V355" s="135"/>
      <c r="W355" s="135"/>
      <c r="X355" s="135"/>
      <c r="Y355" s="135"/>
      <c r="Z355" s="125"/>
      <c r="AA355" s="125"/>
      <c r="AB355" s="125"/>
      <c r="AC355" s="125"/>
      <c r="AD355" s="125"/>
      <c r="AE355" s="125"/>
      <c r="AF355" s="125"/>
      <c r="AG355" s="125" t="s">
        <v>1619</v>
      </c>
      <c r="AH355" s="125">
        <v>0</v>
      </c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</row>
    <row r="356" spans="1:60" outlineLevel="1" x14ac:dyDescent="0.2">
      <c r="A356" s="147">
        <v>109</v>
      </c>
      <c r="B356" s="148" t="s">
        <v>1528</v>
      </c>
      <c r="C356" s="163" t="s">
        <v>1529</v>
      </c>
      <c r="D356" s="149" t="s">
        <v>1641</v>
      </c>
      <c r="E356" s="150">
        <v>125.74</v>
      </c>
      <c r="F356" s="151"/>
      <c r="G356" s="152">
        <f>ROUND(E356*F356,2)</f>
        <v>0</v>
      </c>
      <c r="H356" s="151">
        <v>0</v>
      </c>
      <c r="I356" s="152">
        <f>ROUND(E356*H356,2)</f>
        <v>0</v>
      </c>
      <c r="J356" s="151">
        <v>20.7</v>
      </c>
      <c r="K356" s="152">
        <f>ROUND(E356*J356,2)</f>
        <v>2602.8200000000002</v>
      </c>
      <c r="L356" s="152">
        <v>21</v>
      </c>
      <c r="M356" s="152">
        <f>G356*(1+L356/100)</f>
        <v>0</v>
      </c>
      <c r="N356" s="150">
        <v>0</v>
      </c>
      <c r="O356" s="150">
        <f>ROUND(E356*N356,2)</f>
        <v>0</v>
      </c>
      <c r="P356" s="150">
        <v>1.4499999999999999E-3</v>
      </c>
      <c r="Q356" s="150">
        <f>ROUND(E356*P356,2)</f>
        <v>0.18</v>
      </c>
      <c r="R356" s="152"/>
      <c r="S356" s="152" t="s">
        <v>1617</v>
      </c>
      <c r="T356" s="153" t="s">
        <v>1617</v>
      </c>
      <c r="U356" s="135">
        <v>0</v>
      </c>
      <c r="V356" s="135">
        <f>ROUND(E356*U356,2)</f>
        <v>0</v>
      </c>
      <c r="W356" s="135"/>
      <c r="X356" s="135" t="s">
        <v>1458</v>
      </c>
      <c r="Y356" s="135" t="s">
        <v>1459</v>
      </c>
      <c r="Z356" s="125"/>
      <c r="AA356" s="125"/>
      <c r="AB356" s="125"/>
      <c r="AC356" s="125"/>
      <c r="AD356" s="125"/>
      <c r="AE356" s="125"/>
      <c r="AF356" s="125"/>
      <c r="AG356" s="125" t="s">
        <v>2106</v>
      </c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</row>
    <row r="357" spans="1:60" outlineLevel="2" x14ac:dyDescent="0.2">
      <c r="A357" s="132"/>
      <c r="B357" s="133"/>
      <c r="C357" s="170" t="s">
        <v>1530</v>
      </c>
      <c r="D357" s="168"/>
      <c r="E357" s="169">
        <v>125.74</v>
      </c>
      <c r="F357" s="135"/>
      <c r="G357" s="135"/>
      <c r="H357" s="135"/>
      <c r="I357" s="135"/>
      <c r="J357" s="135"/>
      <c r="K357" s="135"/>
      <c r="L357" s="135"/>
      <c r="M357" s="135"/>
      <c r="N357" s="134"/>
      <c r="O357" s="134"/>
      <c r="P357" s="134"/>
      <c r="Q357" s="134"/>
      <c r="R357" s="135"/>
      <c r="S357" s="135"/>
      <c r="T357" s="135"/>
      <c r="U357" s="135"/>
      <c r="V357" s="135"/>
      <c r="W357" s="135"/>
      <c r="X357" s="135"/>
      <c r="Y357" s="135"/>
      <c r="Z357" s="125"/>
      <c r="AA357" s="125"/>
      <c r="AB357" s="125"/>
      <c r="AC357" s="125"/>
      <c r="AD357" s="125"/>
      <c r="AE357" s="125"/>
      <c r="AF357" s="125"/>
      <c r="AG357" s="125" t="s">
        <v>1619</v>
      </c>
      <c r="AH357" s="125">
        <v>0</v>
      </c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</row>
    <row r="358" spans="1:60" outlineLevel="1" x14ac:dyDescent="0.2">
      <c r="A358" s="147">
        <v>110</v>
      </c>
      <c r="B358" s="148" t="s">
        <v>764</v>
      </c>
      <c r="C358" s="163" t="s">
        <v>765</v>
      </c>
      <c r="D358" s="149" t="s">
        <v>1616</v>
      </c>
      <c r="E358" s="150">
        <v>2.4481999999999999</v>
      </c>
      <c r="F358" s="151"/>
      <c r="G358" s="152">
        <f>ROUND(E358*F358,2)</f>
        <v>0</v>
      </c>
      <c r="H358" s="151">
        <v>1750</v>
      </c>
      <c r="I358" s="152">
        <f>ROUND(E358*H358,2)</f>
        <v>4284.3500000000004</v>
      </c>
      <c r="J358" s="151">
        <v>0</v>
      </c>
      <c r="K358" s="152">
        <f>ROUND(E358*J358,2)</f>
        <v>0</v>
      </c>
      <c r="L358" s="152">
        <v>21</v>
      </c>
      <c r="M358" s="152">
        <f>G358*(1+L358/100)</f>
        <v>0</v>
      </c>
      <c r="N358" s="150">
        <v>2.3570000000000001E-2</v>
      </c>
      <c r="O358" s="150">
        <f>ROUND(E358*N358,2)</f>
        <v>0.06</v>
      </c>
      <c r="P358" s="150">
        <v>0</v>
      </c>
      <c r="Q358" s="150">
        <f>ROUND(E358*P358,2)</f>
        <v>0</v>
      </c>
      <c r="R358" s="152"/>
      <c r="S358" s="152" t="s">
        <v>1617</v>
      </c>
      <c r="T358" s="153" t="s">
        <v>1617</v>
      </c>
      <c r="U358" s="135">
        <v>0</v>
      </c>
      <c r="V358" s="135">
        <f>ROUND(E358*U358,2)</f>
        <v>0</v>
      </c>
      <c r="W358" s="135"/>
      <c r="X358" s="135" t="s">
        <v>1458</v>
      </c>
      <c r="Y358" s="135" t="s">
        <v>1459</v>
      </c>
      <c r="Z358" s="125"/>
      <c r="AA358" s="125"/>
      <c r="AB358" s="125"/>
      <c r="AC358" s="125"/>
      <c r="AD358" s="125"/>
      <c r="AE358" s="125"/>
      <c r="AF358" s="125"/>
      <c r="AG358" s="125" t="s">
        <v>2106</v>
      </c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</row>
    <row r="359" spans="1:60" outlineLevel="2" x14ac:dyDescent="0.2">
      <c r="A359" s="132"/>
      <c r="B359" s="133"/>
      <c r="C359" s="170" t="s">
        <v>1531</v>
      </c>
      <c r="D359" s="168"/>
      <c r="E359" s="169"/>
      <c r="F359" s="135"/>
      <c r="G359" s="135"/>
      <c r="H359" s="135"/>
      <c r="I359" s="135"/>
      <c r="J359" s="135"/>
      <c r="K359" s="135"/>
      <c r="L359" s="135"/>
      <c r="M359" s="135"/>
      <c r="N359" s="134"/>
      <c r="O359" s="134"/>
      <c r="P359" s="134"/>
      <c r="Q359" s="134"/>
      <c r="R359" s="135"/>
      <c r="S359" s="135"/>
      <c r="T359" s="135"/>
      <c r="U359" s="135"/>
      <c r="V359" s="135"/>
      <c r="W359" s="135"/>
      <c r="X359" s="135"/>
      <c r="Y359" s="135"/>
      <c r="Z359" s="125"/>
      <c r="AA359" s="125"/>
      <c r="AB359" s="125"/>
      <c r="AC359" s="125"/>
      <c r="AD359" s="125"/>
      <c r="AE359" s="125"/>
      <c r="AF359" s="125"/>
      <c r="AG359" s="125" t="s">
        <v>1619</v>
      </c>
      <c r="AH359" s="125">
        <v>0</v>
      </c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</row>
    <row r="360" spans="1:60" ht="22.5" outlineLevel="3" x14ac:dyDescent="0.2">
      <c r="A360" s="132"/>
      <c r="B360" s="133"/>
      <c r="C360" s="170" t="s">
        <v>1532</v>
      </c>
      <c r="D360" s="168"/>
      <c r="E360" s="169">
        <v>1.81</v>
      </c>
      <c r="F360" s="135"/>
      <c r="G360" s="135"/>
      <c r="H360" s="135"/>
      <c r="I360" s="135"/>
      <c r="J360" s="135"/>
      <c r="K360" s="135"/>
      <c r="L360" s="135"/>
      <c r="M360" s="135"/>
      <c r="N360" s="134"/>
      <c r="O360" s="134"/>
      <c r="P360" s="134"/>
      <c r="Q360" s="134"/>
      <c r="R360" s="135"/>
      <c r="S360" s="135"/>
      <c r="T360" s="135"/>
      <c r="U360" s="135"/>
      <c r="V360" s="135"/>
      <c r="W360" s="135"/>
      <c r="X360" s="135"/>
      <c r="Y360" s="135"/>
      <c r="Z360" s="125"/>
      <c r="AA360" s="125"/>
      <c r="AB360" s="125"/>
      <c r="AC360" s="125"/>
      <c r="AD360" s="125"/>
      <c r="AE360" s="125"/>
      <c r="AF360" s="125"/>
      <c r="AG360" s="125" t="s">
        <v>1619</v>
      </c>
      <c r="AH360" s="125">
        <v>0</v>
      </c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</row>
    <row r="361" spans="1:60" outlineLevel="3" x14ac:dyDescent="0.2">
      <c r="A361" s="132"/>
      <c r="B361" s="133"/>
      <c r="C361" s="170" t="s">
        <v>1533</v>
      </c>
      <c r="D361" s="168"/>
      <c r="E361" s="169">
        <v>0.64</v>
      </c>
      <c r="F361" s="135"/>
      <c r="G361" s="135"/>
      <c r="H361" s="135"/>
      <c r="I361" s="135"/>
      <c r="J361" s="135"/>
      <c r="K361" s="135"/>
      <c r="L361" s="135"/>
      <c r="M361" s="135"/>
      <c r="N361" s="134"/>
      <c r="O361" s="134"/>
      <c r="P361" s="134"/>
      <c r="Q361" s="134"/>
      <c r="R361" s="135"/>
      <c r="S361" s="135"/>
      <c r="T361" s="135"/>
      <c r="U361" s="135"/>
      <c r="V361" s="135"/>
      <c r="W361" s="135"/>
      <c r="X361" s="135"/>
      <c r="Y361" s="135"/>
      <c r="Z361" s="125"/>
      <c r="AA361" s="125"/>
      <c r="AB361" s="125"/>
      <c r="AC361" s="125"/>
      <c r="AD361" s="125"/>
      <c r="AE361" s="125"/>
      <c r="AF361" s="125"/>
      <c r="AG361" s="125" t="s">
        <v>1619</v>
      </c>
      <c r="AH361" s="125">
        <v>0</v>
      </c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</row>
    <row r="362" spans="1:60" ht="22.5" outlineLevel="1" x14ac:dyDescent="0.2">
      <c r="A362" s="147">
        <v>111</v>
      </c>
      <c r="B362" s="148" t="s">
        <v>1534</v>
      </c>
      <c r="C362" s="163" t="s">
        <v>1535</v>
      </c>
      <c r="D362" s="149" t="s">
        <v>1641</v>
      </c>
      <c r="E362" s="150">
        <v>68.704999999999998</v>
      </c>
      <c r="F362" s="151"/>
      <c r="G362" s="152">
        <f>ROUND(E362*F362,2)</f>
        <v>0</v>
      </c>
      <c r="H362" s="151">
        <v>838.08</v>
      </c>
      <c r="I362" s="152">
        <f>ROUND(E362*H362,2)</f>
        <v>57580.29</v>
      </c>
      <c r="J362" s="151">
        <v>171.92</v>
      </c>
      <c r="K362" s="152">
        <f>ROUND(E362*J362,2)</f>
        <v>11811.76</v>
      </c>
      <c r="L362" s="152">
        <v>21</v>
      </c>
      <c r="M362" s="152">
        <f>G362*(1+L362/100)</f>
        <v>0</v>
      </c>
      <c r="N362" s="150">
        <v>1.426E-2</v>
      </c>
      <c r="O362" s="150">
        <f>ROUND(E362*N362,2)</f>
        <v>0.98</v>
      </c>
      <c r="P362" s="150">
        <v>0</v>
      </c>
      <c r="Q362" s="150">
        <f>ROUND(E362*P362,2)</f>
        <v>0</v>
      </c>
      <c r="R362" s="152"/>
      <c r="S362" s="152" t="s">
        <v>1617</v>
      </c>
      <c r="T362" s="153" t="s">
        <v>1617</v>
      </c>
      <c r="U362" s="135">
        <v>0</v>
      </c>
      <c r="V362" s="135">
        <f>ROUND(E362*U362,2)</f>
        <v>0</v>
      </c>
      <c r="W362" s="135"/>
      <c r="X362" s="135" t="s">
        <v>1458</v>
      </c>
      <c r="Y362" s="135" t="s">
        <v>1459</v>
      </c>
      <c r="Z362" s="125"/>
      <c r="AA362" s="125"/>
      <c r="AB362" s="125"/>
      <c r="AC362" s="125"/>
      <c r="AD362" s="125"/>
      <c r="AE362" s="125"/>
      <c r="AF362" s="125"/>
      <c r="AG362" s="125" t="s">
        <v>2106</v>
      </c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</row>
    <row r="363" spans="1:60" outlineLevel="2" x14ac:dyDescent="0.2">
      <c r="A363" s="132"/>
      <c r="B363" s="133"/>
      <c r="C363" s="170" t="s">
        <v>1536</v>
      </c>
      <c r="D363" s="168"/>
      <c r="E363" s="169">
        <v>68.7</v>
      </c>
      <c r="F363" s="135"/>
      <c r="G363" s="135"/>
      <c r="H363" s="135"/>
      <c r="I363" s="135"/>
      <c r="J363" s="135"/>
      <c r="K363" s="135"/>
      <c r="L363" s="135"/>
      <c r="M363" s="135"/>
      <c r="N363" s="134"/>
      <c r="O363" s="134"/>
      <c r="P363" s="134"/>
      <c r="Q363" s="134"/>
      <c r="R363" s="135"/>
      <c r="S363" s="135"/>
      <c r="T363" s="135"/>
      <c r="U363" s="135"/>
      <c r="V363" s="135"/>
      <c r="W363" s="135"/>
      <c r="X363" s="135"/>
      <c r="Y363" s="135"/>
      <c r="Z363" s="125"/>
      <c r="AA363" s="125"/>
      <c r="AB363" s="125"/>
      <c r="AC363" s="125"/>
      <c r="AD363" s="125"/>
      <c r="AE363" s="125"/>
      <c r="AF363" s="125"/>
      <c r="AG363" s="125" t="s">
        <v>1619</v>
      </c>
      <c r="AH363" s="125">
        <v>0</v>
      </c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</row>
    <row r="364" spans="1:60" outlineLevel="1" x14ac:dyDescent="0.2">
      <c r="A364" s="147">
        <v>112</v>
      </c>
      <c r="B364" s="148" t="s">
        <v>1537</v>
      </c>
      <c r="C364" s="163" t="s">
        <v>1561</v>
      </c>
      <c r="D364" s="149" t="s">
        <v>1641</v>
      </c>
      <c r="E364" s="150">
        <v>68.704999999999998</v>
      </c>
      <c r="F364" s="151"/>
      <c r="G364" s="152">
        <f>ROUND(E364*F364,2)</f>
        <v>0</v>
      </c>
      <c r="H364" s="151">
        <v>0</v>
      </c>
      <c r="I364" s="152">
        <f>ROUND(E364*H364,2)</f>
        <v>0</v>
      </c>
      <c r="J364" s="151">
        <v>154.5</v>
      </c>
      <c r="K364" s="152">
        <f>ROUND(E364*J364,2)</f>
        <v>10614.92</v>
      </c>
      <c r="L364" s="152">
        <v>21</v>
      </c>
      <c r="M364" s="152">
        <f>G364*(1+L364/100)</f>
        <v>0</v>
      </c>
      <c r="N364" s="150">
        <v>0</v>
      </c>
      <c r="O364" s="150">
        <f>ROUND(E364*N364,2)</f>
        <v>0</v>
      </c>
      <c r="P364" s="150">
        <v>0</v>
      </c>
      <c r="Q364" s="150">
        <f>ROUND(E364*P364,2)</f>
        <v>0</v>
      </c>
      <c r="R364" s="152"/>
      <c r="S364" s="152" t="s">
        <v>1617</v>
      </c>
      <c r="T364" s="153" t="s">
        <v>1617</v>
      </c>
      <c r="U364" s="135">
        <v>0</v>
      </c>
      <c r="V364" s="135">
        <f>ROUND(E364*U364,2)</f>
        <v>0</v>
      </c>
      <c r="W364" s="135"/>
      <c r="X364" s="135" t="s">
        <v>1458</v>
      </c>
      <c r="Y364" s="135" t="s">
        <v>1459</v>
      </c>
      <c r="Z364" s="125"/>
      <c r="AA364" s="125"/>
      <c r="AB364" s="125"/>
      <c r="AC364" s="125"/>
      <c r="AD364" s="125"/>
      <c r="AE364" s="125"/>
      <c r="AF364" s="125"/>
      <c r="AG364" s="125" t="s">
        <v>2106</v>
      </c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</row>
    <row r="365" spans="1:60" outlineLevel="2" x14ac:dyDescent="0.2">
      <c r="A365" s="132"/>
      <c r="B365" s="133"/>
      <c r="C365" s="170" t="s">
        <v>1562</v>
      </c>
      <c r="D365" s="168"/>
      <c r="E365" s="169">
        <v>68.7</v>
      </c>
      <c r="F365" s="135"/>
      <c r="G365" s="135"/>
      <c r="H365" s="135"/>
      <c r="I365" s="135"/>
      <c r="J365" s="135"/>
      <c r="K365" s="135"/>
      <c r="L365" s="135"/>
      <c r="M365" s="135"/>
      <c r="N365" s="134"/>
      <c r="O365" s="134"/>
      <c r="P365" s="134"/>
      <c r="Q365" s="134"/>
      <c r="R365" s="135"/>
      <c r="S365" s="135"/>
      <c r="T365" s="135"/>
      <c r="U365" s="135"/>
      <c r="V365" s="135"/>
      <c r="W365" s="135"/>
      <c r="X365" s="135"/>
      <c r="Y365" s="135"/>
      <c r="Z365" s="125"/>
      <c r="AA365" s="125"/>
      <c r="AB365" s="125"/>
      <c r="AC365" s="125"/>
      <c r="AD365" s="125"/>
      <c r="AE365" s="125"/>
      <c r="AF365" s="125"/>
      <c r="AG365" s="125" t="s">
        <v>1619</v>
      </c>
      <c r="AH365" s="125">
        <v>0</v>
      </c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</row>
    <row r="366" spans="1:60" outlineLevel="1" x14ac:dyDescent="0.2">
      <c r="A366" s="147">
        <v>113</v>
      </c>
      <c r="B366" s="148" t="s">
        <v>773</v>
      </c>
      <c r="C366" s="163" t="s">
        <v>774</v>
      </c>
      <c r="D366" s="149" t="s">
        <v>1616</v>
      </c>
      <c r="E366" s="150">
        <v>4.2460000000000004</v>
      </c>
      <c r="F366" s="151"/>
      <c r="G366" s="152">
        <f>ROUND(E366*F366,2)</f>
        <v>0</v>
      </c>
      <c r="H366" s="151">
        <v>290.5</v>
      </c>
      <c r="I366" s="152">
        <f>ROUND(E366*H366,2)</f>
        <v>1233.46</v>
      </c>
      <c r="J366" s="151">
        <v>0</v>
      </c>
      <c r="K366" s="152">
        <f>ROUND(E366*J366,2)</f>
        <v>0</v>
      </c>
      <c r="L366" s="152">
        <v>21</v>
      </c>
      <c r="M366" s="152">
        <f>G366*(1+L366/100)</f>
        <v>0</v>
      </c>
      <c r="N366" s="150">
        <v>2.9499999999999999E-3</v>
      </c>
      <c r="O366" s="150">
        <f>ROUND(E366*N366,2)</f>
        <v>0.01</v>
      </c>
      <c r="P366" s="150">
        <v>0</v>
      </c>
      <c r="Q366" s="150">
        <f>ROUND(E366*P366,2)</f>
        <v>0</v>
      </c>
      <c r="R366" s="152"/>
      <c r="S366" s="152" t="s">
        <v>1617</v>
      </c>
      <c r="T366" s="153" t="s">
        <v>1617</v>
      </c>
      <c r="U366" s="135">
        <v>0</v>
      </c>
      <c r="V366" s="135">
        <f>ROUND(E366*U366,2)</f>
        <v>0</v>
      </c>
      <c r="W366" s="135"/>
      <c r="X366" s="135" t="s">
        <v>1458</v>
      </c>
      <c r="Y366" s="135" t="s">
        <v>1459</v>
      </c>
      <c r="Z366" s="125"/>
      <c r="AA366" s="125"/>
      <c r="AB366" s="125"/>
      <c r="AC366" s="125"/>
      <c r="AD366" s="125"/>
      <c r="AE366" s="125"/>
      <c r="AF366" s="125"/>
      <c r="AG366" s="125" t="s">
        <v>2106</v>
      </c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</row>
    <row r="367" spans="1:60" outlineLevel="2" x14ac:dyDescent="0.2">
      <c r="A367" s="132"/>
      <c r="B367" s="133"/>
      <c r="C367" s="170" t="s">
        <v>1563</v>
      </c>
      <c r="D367" s="168"/>
      <c r="E367" s="169">
        <v>1.65</v>
      </c>
      <c r="F367" s="135"/>
      <c r="G367" s="135"/>
      <c r="H367" s="135"/>
      <c r="I367" s="135"/>
      <c r="J367" s="135"/>
      <c r="K367" s="135"/>
      <c r="L367" s="135"/>
      <c r="M367" s="135"/>
      <c r="N367" s="134"/>
      <c r="O367" s="134"/>
      <c r="P367" s="134"/>
      <c r="Q367" s="134"/>
      <c r="R367" s="135"/>
      <c r="S367" s="135"/>
      <c r="T367" s="135"/>
      <c r="U367" s="135"/>
      <c r="V367" s="135"/>
      <c r="W367" s="135"/>
      <c r="X367" s="135"/>
      <c r="Y367" s="135"/>
      <c r="Z367" s="125"/>
      <c r="AA367" s="125"/>
      <c r="AB367" s="125"/>
      <c r="AC367" s="125"/>
      <c r="AD367" s="125"/>
      <c r="AE367" s="125"/>
      <c r="AF367" s="125"/>
      <c r="AG367" s="125" t="s">
        <v>1619</v>
      </c>
      <c r="AH367" s="125">
        <v>0</v>
      </c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</row>
    <row r="368" spans="1:60" outlineLevel="3" x14ac:dyDescent="0.2">
      <c r="A368" s="132"/>
      <c r="B368" s="133"/>
      <c r="C368" s="170" t="s">
        <v>1564</v>
      </c>
      <c r="D368" s="168"/>
      <c r="E368" s="169">
        <v>2.6</v>
      </c>
      <c r="F368" s="135"/>
      <c r="G368" s="135"/>
      <c r="H368" s="135"/>
      <c r="I368" s="135"/>
      <c r="J368" s="135"/>
      <c r="K368" s="135"/>
      <c r="L368" s="135"/>
      <c r="M368" s="135"/>
      <c r="N368" s="134"/>
      <c r="O368" s="134"/>
      <c r="P368" s="134"/>
      <c r="Q368" s="134"/>
      <c r="R368" s="135"/>
      <c r="S368" s="135"/>
      <c r="T368" s="135"/>
      <c r="U368" s="135"/>
      <c r="V368" s="135"/>
      <c r="W368" s="135"/>
      <c r="X368" s="135"/>
      <c r="Y368" s="135"/>
      <c r="Z368" s="125"/>
      <c r="AA368" s="125"/>
      <c r="AB368" s="125"/>
      <c r="AC368" s="125"/>
      <c r="AD368" s="125"/>
      <c r="AE368" s="125"/>
      <c r="AF368" s="125"/>
      <c r="AG368" s="125" t="s">
        <v>1619</v>
      </c>
      <c r="AH368" s="125">
        <v>0</v>
      </c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</row>
    <row r="369" spans="1:60" ht="22.5" outlineLevel="1" x14ac:dyDescent="0.2">
      <c r="A369" s="147">
        <v>114</v>
      </c>
      <c r="B369" s="148" t="s">
        <v>1565</v>
      </c>
      <c r="C369" s="163" t="s">
        <v>2100</v>
      </c>
      <c r="D369" s="149" t="s">
        <v>1682</v>
      </c>
      <c r="E369" s="150">
        <v>1.0625</v>
      </c>
      <c r="F369" s="151"/>
      <c r="G369" s="152">
        <f>ROUND(E369*F369,2)</f>
        <v>0</v>
      </c>
      <c r="H369" s="151">
        <v>0</v>
      </c>
      <c r="I369" s="152">
        <f>ROUND(E369*H369,2)</f>
        <v>0</v>
      </c>
      <c r="J369" s="151">
        <v>2350</v>
      </c>
      <c r="K369" s="152">
        <f>ROUND(E369*J369,2)</f>
        <v>2496.88</v>
      </c>
      <c r="L369" s="152">
        <v>21</v>
      </c>
      <c r="M369" s="152">
        <f>G369*(1+L369/100)</f>
        <v>0</v>
      </c>
      <c r="N369" s="150">
        <v>0</v>
      </c>
      <c r="O369" s="150">
        <f>ROUND(E369*N369,2)</f>
        <v>0</v>
      </c>
      <c r="P369" s="150">
        <v>0</v>
      </c>
      <c r="Q369" s="150">
        <f>ROUND(E369*P369,2)</f>
        <v>0</v>
      </c>
      <c r="R369" s="152"/>
      <c r="S369" s="152" t="s">
        <v>1456</v>
      </c>
      <c r="T369" s="153" t="s">
        <v>1457</v>
      </c>
      <c r="U369" s="135">
        <v>0</v>
      </c>
      <c r="V369" s="135">
        <f>ROUND(E369*U369,2)</f>
        <v>0</v>
      </c>
      <c r="W369" s="135"/>
      <c r="X369" s="135" t="s">
        <v>1458</v>
      </c>
      <c r="Y369" s="135" t="s">
        <v>1459</v>
      </c>
      <c r="Z369" s="125"/>
      <c r="AA369" s="125"/>
      <c r="AB369" s="125"/>
      <c r="AC369" s="125"/>
      <c r="AD369" s="125"/>
      <c r="AE369" s="125"/>
      <c r="AF369" s="125"/>
      <c r="AG369" s="125" t="s">
        <v>1460</v>
      </c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</row>
    <row r="370" spans="1:60" outlineLevel="2" x14ac:dyDescent="0.2">
      <c r="A370" s="132"/>
      <c r="B370" s="133"/>
      <c r="C370" s="170" t="s">
        <v>1566</v>
      </c>
      <c r="D370" s="168"/>
      <c r="E370" s="169">
        <v>1.06</v>
      </c>
      <c r="F370" s="135"/>
      <c r="G370" s="135"/>
      <c r="H370" s="135"/>
      <c r="I370" s="135"/>
      <c r="J370" s="135"/>
      <c r="K370" s="135"/>
      <c r="L370" s="135"/>
      <c r="M370" s="135"/>
      <c r="N370" s="134"/>
      <c r="O370" s="134"/>
      <c r="P370" s="134"/>
      <c r="Q370" s="134"/>
      <c r="R370" s="135"/>
      <c r="S370" s="135"/>
      <c r="T370" s="135"/>
      <c r="U370" s="135"/>
      <c r="V370" s="135"/>
      <c r="W370" s="135"/>
      <c r="X370" s="135"/>
      <c r="Y370" s="135"/>
      <c r="Z370" s="125"/>
      <c r="AA370" s="125"/>
      <c r="AB370" s="125"/>
      <c r="AC370" s="125"/>
      <c r="AD370" s="125"/>
      <c r="AE370" s="125"/>
      <c r="AF370" s="125"/>
      <c r="AG370" s="125" t="s">
        <v>1619</v>
      </c>
      <c r="AH370" s="125">
        <v>0</v>
      </c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</row>
    <row r="371" spans="1:60" outlineLevel="1" x14ac:dyDescent="0.2">
      <c r="A371" s="147">
        <v>115</v>
      </c>
      <c r="B371" s="148" t="s">
        <v>849</v>
      </c>
      <c r="C371" s="163" t="s">
        <v>1567</v>
      </c>
      <c r="D371" s="149" t="s">
        <v>1616</v>
      </c>
      <c r="E371" s="150">
        <v>0.73309999999999997</v>
      </c>
      <c r="F371" s="151"/>
      <c r="G371" s="152">
        <f>ROUND(E371*F371,2)</f>
        <v>0</v>
      </c>
      <c r="H371" s="151">
        <v>0</v>
      </c>
      <c r="I371" s="152">
        <f>ROUND(E371*H371,2)</f>
        <v>0</v>
      </c>
      <c r="J371" s="151">
        <v>28000</v>
      </c>
      <c r="K371" s="152">
        <f>ROUND(E371*J371,2)</f>
        <v>20526.8</v>
      </c>
      <c r="L371" s="152">
        <v>21</v>
      </c>
      <c r="M371" s="152">
        <f>G371*(1+L371/100)</f>
        <v>0</v>
      </c>
      <c r="N371" s="150">
        <v>0.46</v>
      </c>
      <c r="O371" s="150">
        <f>ROUND(E371*N371,2)</f>
        <v>0.34</v>
      </c>
      <c r="P371" s="150">
        <v>0</v>
      </c>
      <c r="Q371" s="150">
        <f>ROUND(E371*P371,2)</f>
        <v>0</v>
      </c>
      <c r="R371" s="152"/>
      <c r="S371" s="152" t="s">
        <v>1456</v>
      </c>
      <c r="T371" s="153" t="s">
        <v>1457</v>
      </c>
      <c r="U371" s="135">
        <v>0</v>
      </c>
      <c r="V371" s="135">
        <f>ROUND(E371*U371,2)</f>
        <v>0</v>
      </c>
      <c r="W371" s="135"/>
      <c r="X371" s="135" t="s">
        <v>1458</v>
      </c>
      <c r="Y371" s="135" t="s">
        <v>1459</v>
      </c>
      <c r="Z371" s="125"/>
      <c r="AA371" s="125"/>
      <c r="AB371" s="125"/>
      <c r="AC371" s="125"/>
      <c r="AD371" s="125"/>
      <c r="AE371" s="125"/>
      <c r="AF371" s="125"/>
      <c r="AG371" s="125" t="s">
        <v>1460</v>
      </c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</row>
    <row r="372" spans="1:60" ht="22.5" outlineLevel="2" x14ac:dyDescent="0.2">
      <c r="A372" s="132"/>
      <c r="B372" s="133"/>
      <c r="C372" s="170" t="s">
        <v>1568</v>
      </c>
      <c r="D372" s="168"/>
      <c r="E372" s="169">
        <v>0.73</v>
      </c>
      <c r="F372" s="135"/>
      <c r="G372" s="135"/>
      <c r="H372" s="135"/>
      <c r="I372" s="135"/>
      <c r="J372" s="135"/>
      <c r="K372" s="135"/>
      <c r="L372" s="135"/>
      <c r="M372" s="135"/>
      <c r="N372" s="134"/>
      <c r="O372" s="134"/>
      <c r="P372" s="134"/>
      <c r="Q372" s="134"/>
      <c r="R372" s="135"/>
      <c r="S372" s="135"/>
      <c r="T372" s="135"/>
      <c r="U372" s="135"/>
      <c r="V372" s="135"/>
      <c r="W372" s="135"/>
      <c r="X372" s="135"/>
      <c r="Y372" s="135"/>
      <c r="Z372" s="125"/>
      <c r="AA372" s="125"/>
      <c r="AB372" s="125"/>
      <c r="AC372" s="125"/>
      <c r="AD372" s="125"/>
      <c r="AE372" s="125"/>
      <c r="AF372" s="125"/>
      <c r="AG372" s="125" t="s">
        <v>1619</v>
      </c>
      <c r="AH372" s="125">
        <v>0</v>
      </c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</row>
    <row r="373" spans="1:60" outlineLevel="1" x14ac:dyDescent="0.2">
      <c r="A373" s="147">
        <v>116</v>
      </c>
      <c r="B373" s="148" t="s">
        <v>1569</v>
      </c>
      <c r="C373" s="163" t="s">
        <v>1570</v>
      </c>
      <c r="D373" s="149" t="s">
        <v>1616</v>
      </c>
      <c r="E373" s="150">
        <v>2.8567999999999998</v>
      </c>
      <c r="F373" s="151"/>
      <c r="G373" s="152">
        <f>ROUND(E373*F373,2)</f>
        <v>0</v>
      </c>
      <c r="H373" s="151">
        <v>13060</v>
      </c>
      <c r="I373" s="152">
        <f>ROUND(E373*H373,2)</f>
        <v>37309.81</v>
      </c>
      <c r="J373" s="151">
        <v>0</v>
      </c>
      <c r="K373" s="152">
        <f>ROUND(E373*J373,2)</f>
        <v>0</v>
      </c>
      <c r="L373" s="152">
        <v>21</v>
      </c>
      <c r="M373" s="152">
        <f>G373*(1+L373/100)</f>
        <v>0</v>
      </c>
      <c r="N373" s="150">
        <v>0.55000000000000004</v>
      </c>
      <c r="O373" s="150">
        <f>ROUND(E373*N373,2)</f>
        <v>1.57</v>
      </c>
      <c r="P373" s="150">
        <v>0</v>
      </c>
      <c r="Q373" s="150">
        <f>ROUND(E373*P373,2)</f>
        <v>0</v>
      </c>
      <c r="R373" s="152" t="s">
        <v>1657</v>
      </c>
      <c r="S373" s="152" t="s">
        <v>1617</v>
      </c>
      <c r="T373" s="153" t="s">
        <v>1617</v>
      </c>
      <c r="U373" s="135">
        <v>0</v>
      </c>
      <c r="V373" s="135">
        <f>ROUND(E373*U373,2)</f>
        <v>0</v>
      </c>
      <c r="W373" s="135"/>
      <c r="X373" s="135" t="s">
        <v>1541</v>
      </c>
      <c r="Y373" s="135" t="s">
        <v>1459</v>
      </c>
      <c r="Z373" s="125"/>
      <c r="AA373" s="125"/>
      <c r="AB373" s="125"/>
      <c r="AC373" s="125"/>
      <c r="AD373" s="125"/>
      <c r="AE373" s="125"/>
      <c r="AF373" s="125"/>
      <c r="AG373" s="125" t="s">
        <v>2131</v>
      </c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</row>
    <row r="374" spans="1:60" outlineLevel="2" x14ac:dyDescent="0.2">
      <c r="A374" s="132"/>
      <c r="B374" s="133"/>
      <c r="C374" s="170" t="s">
        <v>1571</v>
      </c>
      <c r="D374" s="168"/>
      <c r="E374" s="169">
        <v>2.8567499999999999</v>
      </c>
      <c r="F374" s="135"/>
      <c r="G374" s="135"/>
      <c r="H374" s="135"/>
      <c r="I374" s="135"/>
      <c r="J374" s="135"/>
      <c r="K374" s="135"/>
      <c r="L374" s="135"/>
      <c r="M374" s="135"/>
      <c r="N374" s="134"/>
      <c r="O374" s="134"/>
      <c r="P374" s="134"/>
      <c r="Q374" s="134"/>
      <c r="R374" s="135"/>
      <c r="S374" s="135"/>
      <c r="T374" s="135"/>
      <c r="U374" s="135"/>
      <c r="V374" s="135"/>
      <c r="W374" s="135"/>
      <c r="X374" s="135"/>
      <c r="Y374" s="135"/>
      <c r="Z374" s="125"/>
      <c r="AA374" s="125"/>
      <c r="AB374" s="125"/>
      <c r="AC374" s="125"/>
      <c r="AD374" s="125"/>
      <c r="AE374" s="125"/>
      <c r="AF374" s="125"/>
      <c r="AG374" s="125" t="s">
        <v>1619</v>
      </c>
      <c r="AH374" s="125">
        <v>0</v>
      </c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</row>
    <row r="375" spans="1:60" ht="22.5" outlineLevel="1" x14ac:dyDescent="0.2">
      <c r="A375" s="155">
        <v>117</v>
      </c>
      <c r="B375" s="156" t="s">
        <v>2286</v>
      </c>
      <c r="C375" s="164" t="s">
        <v>2287</v>
      </c>
      <c r="D375" s="157" t="s">
        <v>1232</v>
      </c>
      <c r="E375" s="158">
        <f>(G373+G371+G369+G366+G364+G362+G358+G356+G354+G352+G350+G348)*0.01</f>
        <v>0</v>
      </c>
      <c r="F375" s="159"/>
      <c r="G375" s="160">
        <f>ROUND(E375*F375,2)</f>
        <v>0</v>
      </c>
      <c r="H375" s="159">
        <v>0</v>
      </c>
      <c r="I375" s="160">
        <f>ROUND(E375*H375,2)</f>
        <v>0</v>
      </c>
      <c r="J375" s="159">
        <v>7.7</v>
      </c>
      <c r="K375" s="160">
        <f>ROUND(E375*J375,2)</f>
        <v>0</v>
      </c>
      <c r="L375" s="160">
        <v>21</v>
      </c>
      <c r="M375" s="160">
        <f>G375*(1+L375/100)</f>
        <v>0</v>
      </c>
      <c r="N375" s="158">
        <v>0</v>
      </c>
      <c r="O375" s="158">
        <f>ROUND(E375*N375,2)</f>
        <v>0</v>
      </c>
      <c r="P375" s="158">
        <v>0</v>
      </c>
      <c r="Q375" s="158">
        <f>ROUND(E375*P375,2)</f>
        <v>0</v>
      </c>
      <c r="R375" s="160"/>
      <c r="S375" s="160" t="s">
        <v>1617</v>
      </c>
      <c r="T375" s="161" t="s">
        <v>1617</v>
      </c>
      <c r="U375" s="135">
        <v>0</v>
      </c>
      <c r="V375" s="135">
        <f>ROUND(E375*U375,2)</f>
        <v>0</v>
      </c>
      <c r="W375" s="135"/>
      <c r="X375" s="135" t="s">
        <v>1458</v>
      </c>
      <c r="Y375" s="135" t="s">
        <v>1459</v>
      </c>
      <c r="Z375" s="125"/>
      <c r="AA375" s="125"/>
      <c r="AB375" s="125"/>
      <c r="AC375" s="125"/>
      <c r="AD375" s="125"/>
      <c r="AE375" s="125"/>
      <c r="AF375" s="125"/>
      <c r="AG375" s="125" t="s">
        <v>2288</v>
      </c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</row>
    <row r="376" spans="1:60" x14ac:dyDescent="0.2">
      <c r="A376" s="140" t="s">
        <v>1451</v>
      </c>
      <c r="B376" s="141" t="s">
        <v>1357</v>
      </c>
      <c r="C376" s="162" t="s">
        <v>1358</v>
      </c>
      <c r="D376" s="142"/>
      <c r="E376" s="143"/>
      <c r="F376" s="144"/>
      <c r="G376" s="144">
        <f>SUMIF(AG377:AG406,"&lt;&gt;NOR",G377:G406)</f>
        <v>0</v>
      </c>
      <c r="H376" s="144"/>
      <c r="I376" s="144">
        <f>SUM(I377:I406)</f>
        <v>11362.65</v>
      </c>
      <c r="J376" s="144"/>
      <c r="K376" s="144">
        <f>SUM(K377:K406)</f>
        <v>50509.21</v>
      </c>
      <c r="L376" s="144"/>
      <c r="M376" s="144">
        <f>SUM(M377:M406)</f>
        <v>0</v>
      </c>
      <c r="N376" s="143"/>
      <c r="O376" s="143">
        <f>SUM(O377:O406)</f>
        <v>0.13</v>
      </c>
      <c r="P376" s="143"/>
      <c r="Q376" s="143">
        <f>SUM(Q377:Q406)</f>
        <v>0.12</v>
      </c>
      <c r="R376" s="144"/>
      <c r="S376" s="144"/>
      <c r="T376" s="145"/>
      <c r="U376" s="139"/>
      <c r="V376" s="139">
        <f>SUM(V377:V406)</f>
        <v>0</v>
      </c>
      <c r="W376" s="139"/>
      <c r="X376" s="139"/>
      <c r="Y376" s="139"/>
      <c r="AG376" t="s">
        <v>1452</v>
      </c>
    </row>
    <row r="377" spans="1:60" outlineLevel="1" x14ac:dyDescent="0.2">
      <c r="A377" s="147">
        <v>118</v>
      </c>
      <c r="B377" s="148" t="s">
        <v>1572</v>
      </c>
      <c r="C377" s="163" t="s">
        <v>1573</v>
      </c>
      <c r="D377" s="149" t="s">
        <v>1716</v>
      </c>
      <c r="E377" s="150">
        <v>21.9</v>
      </c>
      <c r="F377" s="151"/>
      <c r="G377" s="152">
        <f>ROUND(E377*F377,2)</f>
        <v>0</v>
      </c>
      <c r="H377" s="151">
        <v>0</v>
      </c>
      <c r="I377" s="152">
        <f>ROUND(E377*H377,2)</f>
        <v>0</v>
      </c>
      <c r="J377" s="151">
        <v>49.4</v>
      </c>
      <c r="K377" s="152">
        <f>ROUND(E377*J377,2)</f>
        <v>1081.8599999999999</v>
      </c>
      <c r="L377" s="152">
        <v>21</v>
      </c>
      <c r="M377" s="152">
        <f>G377*(1+L377/100)</f>
        <v>0</v>
      </c>
      <c r="N377" s="150">
        <v>0</v>
      </c>
      <c r="O377" s="150">
        <f>ROUND(E377*N377,2)</f>
        <v>0</v>
      </c>
      <c r="P377" s="150">
        <v>3.3600000000000001E-3</v>
      </c>
      <c r="Q377" s="150">
        <f>ROUND(E377*P377,2)</f>
        <v>7.0000000000000007E-2</v>
      </c>
      <c r="R377" s="152"/>
      <c r="S377" s="152" t="s">
        <v>1617</v>
      </c>
      <c r="T377" s="153" t="s">
        <v>1617</v>
      </c>
      <c r="U377" s="135">
        <v>0</v>
      </c>
      <c r="V377" s="135">
        <f>ROUND(E377*U377,2)</f>
        <v>0</v>
      </c>
      <c r="W377" s="135"/>
      <c r="X377" s="135" t="s">
        <v>1458</v>
      </c>
      <c r="Y377" s="135" t="s">
        <v>1459</v>
      </c>
      <c r="Z377" s="125"/>
      <c r="AA377" s="125"/>
      <c r="AB377" s="125"/>
      <c r="AC377" s="125"/>
      <c r="AD377" s="125"/>
      <c r="AE377" s="125"/>
      <c r="AF377" s="125"/>
      <c r="AG377" s="125" t="s">
        <v>2106</v>
      </c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</row>
    <row r="378" spans="1:60" outlineLevel="2" x14ac:dyDescent="0.2">
      <c r="A378" s="132"/>
      <c r="B378" s="133"/>
      <c r="C378" s="170" t="s">
        <v>1574</v>
      </c>
      <c r="D378" s="168"/>
      <c r="E378" s="169">
        <v>21.9</v>
      </c>
      <c r="F378" s="135"/>
      <c r="G378" s="135"/>
      <c r="H378" s="135"/>
      <c r="I378" s="135"/>
      <c r="J378" s="135"/>
      <c r="K378" s="135"/>
      <c r="L378" s="135"/>
      <c r="M378" s="135"/>
      <c r="N378" s="134"/>
      <c r="O378" s="134"/>
      <c r="P378" s="134"/>
      <c r="Q378" s="134"/>
      <c r="R378" s="135"/>
      <c r="S378" s="135"/>
      <c r="T378" s="135"/>
      <c r="U378" s="135"/>
      <c r="V378" s="135"/>
      <c r="W378" s="135"/>
      <c r="X378" s="135"/>
      <c r="Y378" s="135"/>
      <c r="Z378" s="125"/>
      <c r="AA378" s="125"/>
      <c r="AB378" s="125"/>
      <c r="AC378" s="125"/>
      <c r="AD378" s="125"/>
      <c r="AE378" s="125"/>
      <c r="AF378" s="125"/>
      <c r="AG378" s="125" t="s">
        <v>1619</v>
      </c>
      <c r="AH378" s="125">
        <v>0</v>
      </c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</row>
    <row r="379" spans="1:60" outlineLevel="1" x14ac:dyDescent="0.2">
      <c r="A379" s="147">
        <v>119</v>
      </c>
      <c r="B379" s="148" t="s">
        <v>1575</v>
      </c>
      <c r="C379" s="163" t="s">
        <v>1576</v>
      </c>
      <c r="D379" s="149" t="s">
        <v>1672</v>
      </c>
      <c r="E379" s="150">
        <v>3</v>
      </c>
      <c r="F379" s="151"/>
      <c r="G379" s="152">
        <f>ROUND(E379*F379,2)</f>
        <v>0</v>
      </c>
      <c r="H379" s="151">
        <v>0</v>
      </c>
      <c r="I379" s="152">
        <f>ROUND(E379*H379,2)</f>
        <v>0</v>
      </c>
      <c r="J379" s="151">
        <v>140.5</v>
      </c>
      <c r="K379" s="152">
        <f>ROUND(E379*J379,2)</f>
        <v>421.5</v>
      </c>
      <c r="L379" s="152">
        <v>21</v>
      </c>
      <c r="M379" s="152">
        <f>G379*(1+L379/100)</f>
        <v>0</v>
      </c>
      <c r="N379" s="150">
        <v>0</v>
      </c>
      <c r="O379" s="150">
        <f>ROUND(E379*N379,2)</f>
        <v>0</v>
      </c>
      <c r="P379" s="150">
        <v>3.2200000000000002E-3</v>
      </c>
      <c r="Q379" s="150">
        <f>ROUND(E379*P379,2)</f>
        <v>0.01</v>
      </c>
      <c r="R379" s="152"/>
      <c r="S379" s="152" t="s">
        <v>1617</v>
      </c>
      <c r="T379" s="153" t="s">
        <v>1617</v>
      </c>
      <c r="U379" s="135">
        <v>0</v>
      </c>
      <c r="V379" s="135">
        <f>ROUND(E379*U379,2)</f>
        <v>0</v>
      </c>
      <c r="W379" s="135"/>
      <c r="X379" s="135" t="s">
        <v>1458</v>
      </c>
      <c r="Y379" s="135" t="s">
        <v>1459</v>
      </c>
      <c r="Z379" s="125"/>
      <c r="AA379" s="125"/>
      <c r="AB379" s="125"/>
      <c r="AC379" s="125"/>
      <c r="AD379" s="125"/>
      <c r="AE379" s="125"/>
      <c r="AF379" s="125"/>
      <c r="AG379" s="125" t="s">
        <v>2106</v>
      </c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</row>
    <row r="380" spans="1:60" outlineLevel="2" x14ac:dyDescent="0.2">
      <c r="A380" s="132"/>
      <c r="B380" s="133"/>
      <c r="C380" s="170" t="s">
        <v>1303</v>
      </c>
      <c r="D380" s="168"/>
      <c r="E380" s="169">
        <v>3</v>
      </c>
      <c r="F380" s="135"/>
      <c r="G380" s="135"/>
      <c r="H380" s="135"/>
      <c r="I380" s="135"/>
      <c r="J380" s="135"/>
      <c r="K380" s="135"/>
      <c r="L380" s="135"/>
      <c r="M380" s="135"/>
      <c r="N380" s="134"/>
      <c r="O380" s="134"/>
      <c r="P380" s="134"/>
      <c r="Q380" s="134"/>
      <c r="R380" s="135"/>
      <c r="S380" s="135"/>
      <c r="T380" s="135"/>
      <c r="U380" s="135"/>
      <c r="V380" s="135"/>
      <c r="W380" s="135"/>
      <c r="X380" s="135"/>
      <c r="Y380" s="135"/>
      <c r="Z380" s="125"/>
      <c r="AA380" s="125"/>
      <c r="AB380" s="125"/>
      <c r="AC380" s="125"/>
      <c r="AD380" s="125"/>
      <c r="AE380" s="125"/>
      <c r="AF380" s="125"/>
      <c r="AG380" s="125" t="s">
        <v>1619</v>
      </c>
      <c r="AH380" s="125">
        <v>0</v>
      </c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</row>
    <row r="381" spans="1:60" ht="22.5" outlineLevel="1" x14ac:dyDescent="0.2">
      <c r="A381" s="147">
        <v>120</v>
      </c>
      <c r="B381" s="148" t="s">
        <v>1577</v>
      </c>
      <c r="C381" s="163" t="s">
        <v>1578</v>
      </c>
      <c r="D381" s="149" t="s">
        <v>1716</v>
      </c>
      <c r="E381" s="150">
        <v>7.55</v>
      </c>
      <c r="F381" s="151"/>
      <c r="G381" s="152">
        <f>ROUND(E381*F381,2)</f>
        <v>0</v>
      </c>
      <c r="H381" s="151">
        <v>0</v>
      </c>
      <c r="I381" s="152">
        <f>ROUND(E381*H381,2)</f>
        <v>0</v>
      </c>
      <c r="J381" s="151">
        <v>57.2</v>
      </c>
      <c r="K381" s="152">
        <f>ROUND(E381*J381,2)</f>
        <v>431.86</v>
      </c>
      <c r="L381" s="152">
        <v>21</v>
      </c>
      <c r="M381" s="152">
        <f>G381*(1+L381/100)</f>
        <v>0</v>
      </c>
      <c r="N381" s="150">
        <v>0</v>
      </c>
      <c r="O381" s="150">
        <f>ROUND(E381*N381,2)</f>
        <v>0</v>
      </c>
      <c r="P381" s="150">
        <v>1.3500000000000001E-3</v>
      </c>
      <c r="Q381" s="150">
        <f>ROUND(E381*P381,2)</f>
        <v>0.01</v>
      </c>
      <c r="R381" s="152"/>
      <c r="S381" s="152" t="s">
        <v>1617</v>
      </c>
      <c r="T381" s="153" t="s">
        <v>1617</v>
      </c>
      <c r="U381" s="135">
        <v>0</v>
      </c>
      <c r="V381" s="135">
        <f>ROUND(E381*U381,2)</f>
        <v>0</v>
      </c>
      <c r="W381" s="135"/>
      <c r="X381" s="135" t="s">
        <v>1458</v>
      </c>
      <c r="Y381" s="135" t="s">
        <v>1459</v>
      </c>
      <c r="Z381" s="125"/>
      <c r="AA381" s="125"/>
      <c r="AB381" s="125"/>
      <c r="AC381" s="125"/>
      <c r="AD381" s="125"/>
      <c r="AE381" s="125"/>
      <c r="AF381" s="125"/>
      <c r="AG381" s="125" t="s">
        <v>2106</v>
      </c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</row>
    <row r="382" spans="1:60" outlineLevel="2" x14ac:dyDescent="0.2">
      <c r="A382" s="132"/>
      <c r="B382" s="133"/>
      <c r="C382" s="170" t="s">
        <v>1579</v>
      </c>
      <c r="D382" s="168"/>
      <c r="E382" s="169">
        <v>7.55</v>
      </c>
      <c r="F382" s="135"/>
      <c r="G382" s="135"/>
      <c r="H382" s="135"/>
      <c r="I382" s="135"/>
      <c r="J382" s="135"/>
      <c r="K382" s="135"/>
      <c r="L382" s="135"/>
      <c r="M382" s="135"/>
      <c r="N382" s="134"/>
      <c r="O382" s="134"/>
      <c r="P382" s="134"/>
      <c r="Q382" s="134"/>
      <c r="R382" s="135"/>
      <c r="S382" s="135"/>
      <c r="T382" s="135"/>
      <c r="U382" s="135"/>
      <c r="V382" s="135"/>
      <c r="W382" s="135"/>
      <c r="X382" s="135"/>
      <c r="Y382" s="135"/>
      <c r="Z382" s="125"/>
      <c r="AA382" s="125"/>
      <c r="AB382" s="125"/>
      <c r="AC382" s="125"/>
      <c r="AD382" s="125"/>
      <c r="AE382" s="125"/>
      <c r="AF382" s="125"/>
      <c r="AG382" s="125" t="s">
        <v>1619</v>
      </c>
      <c r="AH382" s="125">
        <v>0</v>
      </c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</row>
    <row r="383" spans="1:60" outlineLevel="1" x14ac:dyDescent="0.2">
      <c r="A383" s="147">
        <v>121</v>
      </c>
      <c r="B383" s="148" t="s">
        <v>1580</v>
      </c>
      <c r="C383" s="163" t="s">
        <v>1581</v>
      </c>
      <c r="D383" s="149" t="s">
        <v>1716</v>
      </c>
      <c r="E383" s="150">
        <v>9</v>
      </c>
      <c r="F383" s="151"/>
      <c r="G383" s="152">
        <f>ROUND(E383*F383,2)</f>
        <v>0</v>
      </c>
      <c r="H383" s="151">
        <v>0</v>
      </c>
      <c r="I383" s="152">
        <f>ROUND(E383*H383,2)</f>
        <v>0</v>
      </c>
      <c r="J383" s="151">
        <v>42.9</v>
      </c>
      <c r="K383" s="152">
        <f>ROUND(E383*J383,2)</f>
        <v>386.1</v>
      </c>
      <c r="L383" s="152">
        <v>21</v>
      </c>
      <c r="M383" s="152">
        <f>G383*(1+L383/100)</f>
        <v>0</v>
      </c>
      <c r="N383" s="150">
        <v>0</v>
      </c>
      <c r="O383" s="150">
        <f>ROUND(E383*N383,2)</f>
        <v>0</v>
      </c>
      <c r="P383" s="150">
        <v>2.8500000000000001E-3</v>
      </c>
      <c r="Q383" s="150">
        <f>ROUND(E383*P383,2)</f>
        <v>0.03</v>
      </c>
      <c r="R383" s="152"/>
      <c r="S383" s="152" t="s">
        <v>1617</v>
      </c>
      <c r="T383" s="153" t="s">
        <v>1617</v>
      </c>
      <c r="U383" s="135">
        <v>0</v>
      </c>
      <c r="V383" s="135">
        <f>ROUND(E383*U383,2)</f>
        <v>0</v>
      </c>
      <c r="W383" s="135"/>
      <c r="X383" s="135" t="s">
        <v>1458</v>
      </c>
      <c r="Y383" s="135" t="s">
        <v>1459</v>
      </c>
      <c r="Z383" s="125"/>
      <c r="AA383" s="125"/>
      <c r="AB383" s="125"/>
      <c r="AC383" s="125"/>
      <c r="AD383" s="125"/>
      <c r="AE383" s="125"/>
      <c r="AF383" s="125"/>
      <c r="AG383" s="125" t="s">
        <v>2106</v>
      </c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</row>
    <row r="384" spans="1:60" outlineLevel="2" x14ac:dyDescent="0.2">
      <c r="A384" s="132"/>
      <c r="B384" s="133"/>
      <c r="C384" s="170" t="s">
        <v>1582</v>
      </c>
      <c r="D384" s="168"/>
      <c r="E384" s="169">
        <v>9</v>
      </c>
      <c r="F384" s="135"/>
      <c r="G384" s="135"/>
      <c r="H384" s="135"/>
      <c r="I384" s="135"/>
      <c r="J384" s="135"/>
      <c r="K384" s="135"/>
      <c r="L384" s="135"/>
      <c r="M384" s="135"/>
      <c r="N384" s="134"/>
      <c r="O384" s="134"/>
      <c r="P384" s="134"/>
      <c r="Q384" s="134"/>
      <c r="R384" s="135"/>
      <c r="S384" s="135"/>
      <c r="T384" s="135"/>
      <c r="U384" s="135"/>
      <c r="V384" s="135"/>
      <c r="W384" s="135"/>
      <c r="X384" s="135"/>
      <c r="Y384" s="135"/>
      <c r="Z384" s="125"/>
      <c r="AA384" s="125"/>
      <c r="AB384" s="125"/>
      <c r="AC384" s="125"/>
      <c r="AD384" s="125"/>
      <c r="AE384" s="125"/>
      <c r="AF384" s="125"/>
      <c r="AG384" s="125" t="s">
        <v>1619</v>
      </c>
      <c r="AH384" s="125">
        <v>0</v>
      </c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</row>
    <row r="385" spans="1:60" ht="22.5" outlineLevel="1" x14ac:dyDescent="0.2">
      <c r="A385" s="147">
        <v>122</v>
      </c>
      <c r="B385" s="148" t="s">
        <v>779</v>
      </c>
      <c r="C385" s="163" t="s">
        <v>780</v>
      </c>
      <c r="D385" s="149" t="s">
        <v>1716</v>
      </c>
      <c r="E385" s="150">
        <v>9</v>
      </c>
      <c r="F385" s="151"/>
      <c r="G385" s="152">
        <f>ROUND(E385*F385,2)</f>
        <v>0</v>
      </c>
      <c r="H385" s="151">
        <v>859.94</v>
      </c>
      <c r="I385" s="152">
        <f>ROUND(E385*H385,2)</f>
        <v>7739.46</v>
      </c>
      <c r="J385" s="151">
        <v>160.06</v>
      </c>
      <c r="K385" s="152">
        <f>ROUND(E385*J385,2)</f>
        <v>1440.54</v>
      </c>
      <c r="L385" s="152">
        <v>21</v>
      </c>
      <c r="M385" s="152">
        <f>G385*(1+L385/100)</f>
        <v>0</v>
      </c>
      <c r="N385" s="150">
        <v>3.1199999999999999E-3</v>
      </c>
      <c r="O385" s="150">
        <f>ROUND(E385*N385,2)</f>
        <v>0.03</v>
      </c>
      <c r="P385" s="150">
        <v>0</v>
      </c>
      <c r="Q385" s="150">
        <f>ROUND(E385*P385,2)</f>
        <v>0</v>
      </c>
      <c r="R385" s="152"/>
      <c r="S385" s="152" t="s">
        <v>1617</v>
      </c>
      <c r="T385" s="153" t="s">
        <v>1617</v>
      </c>
      <c r="U385" s="135">
        <v>0</v>
      </c>
      <c r="V385" s="135">
        <f>ROUND(E385*U385,2)</f>
        <v>0</v>
      </c>
      <c r="W385" s="135"/>
      <c r="X385" s="135" t="s">
        <v>1458</v>
      </c>
      <c r="Y385" s="135" t="s">
        <v>1459</v>
      </c>
      <c r="Z385" s="125"/>
      <c r="AA385" s="125"/>
      <c r="AB385" s="125"/>
      <c r="AC385" s="125"/>
      <c r="AD385" s="125"/>
      <c r="AE385" s="125"/>
      <c r="AF385" s="125"/>
      <c r="AG385" s="125" t="s">
        <v>2106</v>
      </c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</row>
    <row r="386" spans="1:60" outlineLevel="2" x14ac:dyDescent="0.2">
      <c r="A386" s="132"/>
      <c r="B386" s="133"/>
      <c r="C386" s="269" t="s">
        <v>781</v>
      </c>
      <c r="D386" s="270"/>
      <c r="E386" s="270"/>
      <c r="F386" s="270"/>
      <c r="G386" s="270"/>
      <c r="H386" s="135"/>
      <c r="I386" s="135"/>
      <c r="J386" s="135"/>
      <c r="K386" s="135"/>
      <c r="L386" s="135"/>
      <c r="M386" s="135"/>
      <c r="N386" s="134"/>
      <c r="O386" s="134"/>
      <c r="P386" s="134"/>
      <c r="Q386" s="134"/>
      <c r="R386" s="135"/>
      <c r="S386" s="135"/>
      <c r="T386" s="135"/>
      <c r="U386" s="135"/>
      <c r="V386" s="135"/>
      <c r="W386" s="135"/>
      <c r="X386" s="135"/>
      <c r="Y386" s="135"/>
      <c r="Z386" s="125"/>
      <c r="AA386" s="125"/>
      <c r="AB386" s="125"/>
      <c r="AC386" s="125"/>
      <c r="AD386" s="125"/>
      <c r="AE386" s="125"/>
      <c r="AF386" s="125"/>
      <c r="AG386" s="125" t="s">
        <v>1462</v>
      </c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</row>
    <row r="387" spans="1:60" outlineLevel="2" x14ac:dyDescent="0.2">
      <c r="A387" s="132"/>
      <c r="B387" s="133"/>
      <c r="C387" s="170" t="s">
        <v>1583</v>
      </c>
      <c r="D387" s="168"/>
      <c r="E387" s="169"/>
      <c r="F387" s="135"/>
      <c r="G387" s="135"/>
      <c r="H387" s="135"/>
      <c r="I387" s="135"/>
      <c r="J387" s="135"/>
      <c r="K387" s="135"/>
      <c r="L387" s="135"/>
      <c r="M387" s="135"/>
      <c r="N387" s="134"/>
      <c r="O387" s="134"/>
      <c r="P387" s="134"/>
      <c r="Q387" s="134"/>
      <c r="R387" s="135"/>
      <c r="S387" s="135"/>
      <c r="T387" s="135"/>
      <c r="U387" s="135"/>
      <c r="V387" s="135"/>
      <c r="W387" s="135"/>
      <c r="X387" s="135"/>
      <c r="Y387" s="135"/>
      <c r="Z387" s="125"/>
      <c r="AA387" s="125"/>
      <c r="AB387" s="125"/>
      <c r="AC387" s="125"/>
      <c r="AD387" s="125"/>
      <c r="AE387" s="125"/>
      <c r="AF387" s="125"/>
      <c r="AG387" s="125" t="s">
        <v>1619</v>
      </c>
      <c r="AH387" s="125">
        <v>0</v>
      </c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</row>
    <row r="388" spans="1:60" outlineLevel="3" x14ac:dyDescent="0.2">
      <c r="A388" s="132"/>
      <c r="B388" s="133"/>
      <c r="C388" s="170" t="s">
        <v>1584</v>
      </c>
      <c r="D388" s="168"/>
      <c r="E388" s="169">
        <v>9</v>
      </c>
      <c r="F388" s="135"/>
      <c r="G388" s="135"/>
      <c r="H388" s="135"/>
      <c r="I388" s="135"/>
      <c r="J388" s="135"/>
      <c r="K388" s="135"/>
      <c r="L388" s="135"/>
      <c r="M388" s="135"/>
      <c r="N388" s="134"/>
      <c r="O388" s="134"/>
      <c r="P388" s="134"/>
      <c r="Q388" s="134"/>
      <c r="R388" s="135"/>
      <c r="S388" s="135"/>
      <c r="T388" s="135"/>
      <c r="U388" s="135"/>
      <c r="V388" s="135"/>
      <c r="W388" s="135"/>
      <c r="X388" s="135"/>
      <c r="Y388" s="135"/>
      <c r="Z388" s="125"/>
      <c r="AA388" s="125"/>
      <c r="AB388" s="125"/>
      <c r="AC388" s="125"/>
      <c r="AD388" s="125"/>
      <c r="AE388" s="125"/>
      <c r="AF388" s="125"/>
      <c r="AG388" s="125" t="s">
        <v>1619</v>
      </c>
      <c r="AH388" s="125">
        <v>0</v>
      </c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</row>
    <row r="389" spans="1:60" outlineLevel="1" x14ac:dyDescent="0.2">
      <c r="A389" s="147">
        <v>123</v>
      </c>
      <c r="B389" s="148" t="s">
        <v>1585</v>
      </c>
      <c r="C389" s="163" t="s">
        <v>1586</v>
      </c>
      <c r="D389" s="149" t="s">
        <v>1672</v>
      </c>
      <c r="E389" s="150">
        <v>3</v>
      </c>
      <c r="F389" s="151"/>
      <c r="G389" s="152">
        <f>ROUND(E389*F389,2)</f>
        <v>0</v>
      </c>
      <c r="H389" s="151">
        <v>0</v>
      </c>
      <c r="I389" s="152">
        <f>ROUND(E389*H389,2)</f>
        <v>0</v>
      </c>
      <c r="J389" s="151">
        <v>1282</v>
      </c>
      <c r="K389" s="152">
        <f>ROUND(E389*J389,2)</f>
        <v>3846</v>
      </c>
      <c r="L389" s="152">
        <v>21</v>
      </c>
      <c r="M389" s="152">
        <f>G389*(1+L389/100)</f>
        <v>0</v>
      </c>
      <c r="N389" s="150">
        <v>1.31E-3</v>
      </c>
      <c r="O389" s="150">
        <f>ROUND(E389*N389,2)</f>
        <v>0</v>
      </c>
      <c r="P389" s="150">
        <v>0</v>
      </c>
      <c r="Q389" s="150">
        <f>ROUND(E389*P389,2)</f>
        <v>0</v>
      </c>
      <c r="R389" s="152"/>
      <c r="S389" s="152" t="s">
        <v>787</v>
      </c>
      <c r="T389" s="153" t="s">
        <v>1457</v>
      </c>
      <c r="U389" s="135">
        <v>0</v>
      </c>
      <c r="V389" s="135">
        <f>ROUND(E389*U389,2)</f>
        <v>0</v>
      </c>
      <c r="W389" s="135"/>
      <c r="X389" s="135" t="s">
        <v>1458</v>
      </c>
      <c r="Y389" s="135" t="s">
        <v>1459</v>
      </c>
      <c r="Z389" s="125"/>
      <c r="AA389" s="125"/>
      <c r="AB389" s="125"/>
      <c r="AC389" s="125"/>
      <c r="AD389" s="125"/>
      <c r="AE389" s="125"/>
      <c r="AF389" s="125"/>
      <c r="AG389" s="125" t="s">
        <v>2106</v>
      </c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</row>
    <row r="390" spans="1:60" outlineLevel="2" x14ac:dyDescent="0.2">
      <c r="A390" s="132"/>
      <c r="B390" s="133"/>
      <c r="C390" s="170" t="s">
        <v>1587</v>
      </c>
      <c r="D390" s="168"/>
      <c r="E390" s="169">
        <v>3</v>
      </c>
      <c r="F390" s="135"/>
      <c r="G390" s="135"/>
      <c r="H390" s="135"/>
      <c r="I390" s="135"/>
      <c r="J390" s="135"/>
      <c r="K390" s="135"/>
      <c r="L390" s="135"/>
      <c r="M390" s="135"/>
      <c r="N390" s="134"/>
      <c r="O390" s="134"/>
      <c r="P390" s="134"/>
      <c r="Q390" s="134"/>
      <c r="R390" s="135"/>
      <c r="S390" s="135"/>
      <c r="T390" s="135"/>
      <c r="U390" s="135"/>
      <c r="V390" s="135"/>
      <c r="W390" s="135"/>
      <c r="X390" s="135"/>
      <c r="Y390" s="135"/>
      <c r="Z390" s="125"/>
      <c r="AA390" s="125"/>
      <c r="AB390" s="125"/>
      <c r="AC390" s="125"/>
      <c r="AD390" s="125"/>
      <c r="AE390" s="125"/>
      <c r="AF390" s="125"/>
      <c r="AG390" s="125" t="s">
        <v>1619</v>
      </c>
      <c r="AH390" s="125">
        <v>0</v>
      </c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</row>
    <row r="391" spans="1:60" outlineLevel="1" x14ac:dyDescent="0.2">
      <c r="A391" s="147">
        <v>124</v>
      </c>
      <c r="B391" s="148" t="s">
        <v>785</v>
      </c>
      <c r="C391" s="163" t="s">
        <v>786</v>
      </c>
      <c r="D391" s="149" t="s">
        <v>1716</v>
      </c>
      <c r="E391" s="150">
        <v>23.8</v>
      </c>
      <c r="F391" s="151"/>
      <c r="G391" s="152">
        <f>ROUND(E391*F391,2)</f>
        <v>0</v>
      </c>
      <c r="H391" s="151">
        <v>0</v>
      </c>
      <c r="I391" s="152">
        <f>ROUND(E391*H391,2)</f>
        <v>0</v>
      </c>
      <c r="J391" s="151">
        <v>1590</v>
      </c>
      <c r="K391" s="152">
        <f>ROUND(E391*J391,2)</f>
        <v>37842</v>
      </c>
      <c r="L391" s="152">
        <v>21</v>
      </c>
      <c r="M391" s="152">
        <f>G391*(1+L391/100)</f>
        <v>0</v>
      </c>
      <c r="N391" s="150">
        <v>3.1199999999999999E-3</v>
      </c>
      <c r="O391" s="150">
        <f>ROUND(E391*N391,2)</f>
        <v>7.0000000000000007E-2</v>
      </c>
      <c r="P391" s="150">
        <v>0</v>
      </c>
      <c r="Q391" s="150">
        <f>ROUND(E391*P391,2)</f>
        <v>0</v>
      </c>
      <c r="R391" s="152"/>
      <c r="S391" s="152" t="s">
        <v>787</v>
      </c>
      <c r="T391" s="153" t="s">
        <v>1457</v>
      </c>
      <c r="U391" s="135">
        <v>0</v>
      </c>
      <c r="V391" s="135">
        <f>ROUND(E391*U391,2)</f>
        <v>0</v>
      </c>
      <c r="W391" s="135"/>
      <c r="X391" s="135" t="s">
        <v>1458</v>
      </c>
      <c r="Y391" s="135" t="s">
        <v>1459</v>
      </c>
      <c r="Z391" s="125"/>
      <c r="AA391" s="125"/>
      <c r="AB391" s="125"/>
      <c r="AC391" s="125"/>
      <c r="AD391" s="125"/>
      <c r="AE391" s="125"/>
      <c r="AF391" s="125"/>
      <c r="AG391" s="125" t="s">
        <v>2106</v>
      </c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</row>
    <row r="392" spans="1:60" outlineLevel="2" x14ac:dyDescent="0.2">
      <c r="A392" s="132"/>
      <c r="B392" s="133"/>
      <c r="C392" s="269" t="s">
        <v>788</v>
      </c>
      <c r="D392" s="270"/>
      <c r="E392" s="270"/>
      <c r="F392" s="270"/>
      <c r="G392" s="270"/>
      <c r="H392" s="135"/>
      <c r="I392" s="135"/>
      <c r="J392" s="135"/>
      <c r="K392" s="135"/>
      <c r="L392" s="135"/>
      <c r="M392" s="135"/>
      <c r="N392" s="134"/>
      <c r="O392" s="134"/>
      <c r="P392" s="134"/>
      <c r="Q392" s="134"/>
      <c r="R392" s="135"/>
      <c r="S392" s="135"/>
      <c r="T392" s="135"/>
      <c r="U392" s="135"/>
      <c r="V392" s="135"/>
      <c r="W392" s="135"/>
      <c r="X392" s="135"/>
      <c r="Y392" s="135"/>
      <c r="Z392" s="125"/>
      <c r="AA392" s="125"/>
      <c r="AB392" s="125"/>
      <c r="AC392" s="125"/>
      <c r="AD392" s="125"/>
      <c r="AE392" s="125"/>
      <c r="AF392" s="125"/>
      <c r="AG392" s="125" t="s">
        <v>1462</v>
      </c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</row>
    <row r="393" spans="1:60" outlineLevel="2" x14ac:dyDescent="0.2">
      <c r="A393" s="132"/>
      <c r="B393" s="133"/>
      <c r="C393" s="170" t="s">
        <v>1588</v>
      </c>
      <c r="D393" s="168"/>
      <c r="E393" s="169">
        <v>23.8</v>
      </c>
      <c r="F393" s="135"/>
      <c r="G393" s="135"/>
      <c r="H393" s="135"/>
      <c r="I393" s="135"/>
      <c r="J393" s="135"/>
      <c r="K393" s="135"/>
      <c r="L393" s="135"/>
      <c r="M393" s="135"/>
      <c r="N393" s="134"/>
      <c r="O393" s="134"/>
      <c r="P393" s="134"/>
      <c r="Q393" s="134"/>
      <c r="R393" s="135"/>
      <c r="S393" s="135"/>
      <c r="T393" s="135"/>
      <c r="U393" s="135"/>
      <c r="V393" s="135"/>
      <c r="W393" s="135"/>
      <c r="X393" s="135"/>
      <c r="Y393" s="135"/>
      <c r="Z393" s="125"/>
      <c r="AA393" s="125"/>
      <c r="AB393" s="125"/>
      <c r="AC393" s="125"/>
      <c r="AD393" s="125"/>
      <c r="AE393" s="125"/>
      <c r="AF393" s="125"/>
      <c r="AG393" s="125" t="s">
        <v>1619</v>
      </c>
      <c r="AH393" s="125">
        <v>0</v>
      </c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</row>
    <row r="394" spans="1:60" ht="22.5" outlineLevel="1" x14ac:dyDescent="0.2">
      <c r="A394" s="147">
        <v>125</v>
      </c>
      <c r="B394" s="148" t="s">
        <v>1589</v>
      </c>
      <c r="C394" s="163" t="s">
        <v>1590</v>
      </c>
      <c r="D394" s="149" t="s">
        <v>1716</v>
      </c>
      <c r="E394" s="150">
        <v>9.125</v>
      </c>
      <c r="F394" s="151"/>
      <c r="G394" s="152">
        <f>ROUND(E394*F394,2)</f>
        <v>0</v>
      </c>
      <c r="H394" s="151">
        <v>269.5</v>
      </c>
      <c r="I394" s="152">
        <f>ROUND(E394*H394,2)</f>
        <v>2459.19</v>
      </c>
      <c r="J394" s="151">
        <v>484.5</v>
      </c>
      <c r="K394" s="152">
        <f>ROUND(E394*J394,2)</f>
        <v>4421.0600000000004</v>
      </c>
      <c r="L394" s="152">
        <v>21</v>
      </c>
      <c r="M394" s="152">
        <f>G394*(1+L394/100)</f>
        <v>0</v>
      </c>
      <c r="N394" s="150">
        <v>1.81E-3</v>
      </c>
      <c r="O394" s="150">
        <f>ROUND(E394*N394,2)</f>
        <v>0.02</v>
      </c>
      <c r="P394" s="150">
        <v>0</v>
      </c>
      <c r="Q394" s="150">
        <f>ROUND(E394*P394,2)</f>
        <v>0</v>
      </c>
      <c r="R394" s="152"/>
      <c r="S394" s="152" t="s">
        <v>1617</v>
      </c>
      <c r="T394" s="153" t="s">
        <v>1617</v>
      </c>
      <c r="U394" s="135">
        <v>0</v>
      </c>
      <c r="V394" s="135">
        <f>ROUND(E394*U394,2)</f>
        <v>0</v>
      </c>
      <c r="W394" s="135"/>
      <c r="X394" s="135" t="s">
        <v>1458</v>
      </c>
      <c r="Y394" s="135" t="s">
        <v>1459</v>
      </c>
      <c r="Z394" s="125"/>
      <c r="AA394" s="125"/>
      <c r="AB394" s="125"/>
      <c r="AC394" s="125"/>
      <c r="AD394" s="125"/>
      <c r="AE394" s="125"/>
      <c r="AF394" s="125"/>
      <c r="AG394" s="125" t="s">
        <v>2106</v>
      </c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</row>
    <row r="395" spans="1:60" ht="22.5" outlineLevel="2" x14ac:dyDescent="0.2">
      <c r="A395" s="132"/>
      <c r="B395" s="133"/>
      <c r="C395" s="269" t="s">
        <v>792</v>
      </c>
      <c r="D395" s="270"/>
      <c r="E395" s="270"/>
      <c r="F395" s="270"/>
      <c r="G395" s="270"/>
      <c r="H395" s="135"/>
      <c r="I395" s="135"/>
      <c r="J395" s="135"/>
      <c r="K395" s="135"/>
      <c r="L395" s="135"/>
      <c r="M395" s="135"/>
      <c r="N395" s="134"/>
      <c r="O395" s="134"/>
      <c r="P395" s="134"/>
      <c r="Q395" s="134"/>
      <c r="R395" s="135"/>
      <c r="S395" s="135"/>
      <c r="T395" s="135"/>
      <c r="U395" s="135"/>
      <c r="V395" s="135"/>
      <c r="W395" s="135"/>
      <c r="X395" s="135"/>
      <c r="Y395" s="135"/>
      <c r="Z395" s="125"/>
      <c r="AA395" s="125"/>
      <c r="AB395" s="125"/>
      <c r="AC395" s="125"/>
      <c r="AD395" s="125"/>
      <c r="AE395" s="125"/>
      <c r="AF395" s="125"/>
      <c r="AG395" s="125" t="s">
        <v>1462</v>
      </c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54" t="str">
        <f>C395</f>
        <v>Dodávka a montáž oplechování parapetu z plechu tl. 0,5 mm s povrchovou úpravou PE (polyester), lepený enkolitem RŠ 250 mm.</v>
      </c>
      <c r="BB395" s="125"/>
      <c r="BC395" s="125"/>
      <c r="BD395" s="125"/>
      <c r="BE395" s="125"/>
      <c r="BF395" s="125"/>
      <c r="BG395" s="125"/>
      <c r="BH395" s="125"/>
    </row>
    <row r="396" spans="1:60" outlineLevel="2" x14ac:dyDescent="0.2">
      <c r="A396" s="132"/>
      <c r="B396" s="133"/>
      <c r="C396" s="170" t="s">
        <v>1591</v>
      </c>
      <c r="D396" s="168"/>
      <c r="E396" s="169"/>
      <c r="F396" s="135"/>
      <c r="G396" s="135"/>
      <c r="H396" s="135"/>
      <c r="I396" s="135"/>
      <c r="J396" s="135"/>
      <c r="K396" s="135"/>
      <c r="L396" s="135"/>
      <c r="M396" s="135"/>
      <c r="N396" s="134"/>
      <c r="O396" s="134"/>
      <c r="P396" s="134"/>
      <c r="Q396" s="134"/>
      <c r="R396" s="135"/>
      <c r="S396" s="135"/>
      <c r="T396" s="135"/>
      <c r="U396" s="135"/>
      <c r="V396" s="135"/>
      <c r="W396" s="135"/>
      <c r="X396" s="135"/>
      <c r="Y396" s="135"/>
      <c r="Z396" s="125"/>
      <c r="AA396" s="125"/>
      <c r="AB396" s="125"/>
      <c r="AC396" s="125"/>
      <c r="AD396" s="125"/>
      <c r="AE396" s="125"/>
      <c r="AF396" s="125"/>
      <c r="AG396" s="125" t="s">
        <v>1619</v>
      </c>
      <c r="AH396" s="125">
        <v>0</v>
      </c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</row>
    <row r="397" spans="1:60" outlineLevel="3" x14ac:dyDescent="0.2">
      <c r="A397" s="132"/>
      <c r="B397" s="133"/>
      <c r="C397" s="170" t="s">
        <v>1592</v>
      </c>
      <c r="D397" s="168"/>
      <c r="E397" s="169">
        <v>9.1300000000000008</v>
      </c>
      <c r="F397" s="135"/>
      <c r="G397" s="135"/>
      <c r="H397" s="135"/>
      <c r="I397" s="135"/>
      <c r="J397" s="135"/>
      <c r="K397" s="135"/>
      <c r="L397" s="135"/>
      <c r="M397" s="135"/>
      <c r="N397" s="134"/>
      <c r="O397" s="134"/>
      <c r="P397" s="134"/>
      <c r="Q397" s="134"/>
      <c r="R397" s="135"/>
      <c r="S397" s="135"/>
      <c r="T397" s="135"/>
      <c r="U397" s="135"/>
      <c r="V397" s="135"/>
      <c r="W397" s="135"/>
      <c r="X397" s="135"/>
      <c r="Y397" s="135"/>
      <c r="Z397" s="125"/>
      <c r="AA397" s="125"/>
      <c r="AB397" s="125"/>
      <c r="AC397" s="125"/>
      <c r="AD397" s="125"/>
      <c r="AE397" s="125"/>
      <c r="AF397" s="125"/>
      <c r="AG397" s="125" t="s">
        <v>1619</v>
      </c>
      <c r="AH397" s="125">
        <v>0</v>
      </c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</row>
    <row r="398" spans="1:60" outlineLevel="1" x14ac:dyDescent="0.2">
      <c r="A398" s="147">
        <v>126</v>
      </c>
      <c r="B398" s="148" t="s">
        <v>1593</v>
      </c>
      <c r="C398" s="163" t="s">
        <v>1594</v>
      </c>
      <c r="D398" s="149" t="s">
        <v>1716</v>
      </c>
      <c r="E398" s="150">
        <v>3.2</v>
      </c>
      <c r="F398" s="151"/>
      <c r="G398" s="152">
        <f>ROUND(E398*F398,2)</f>
        <v>0</v>
      </c>
      <c r="H398" s="151">
        <v>0</v>
      </c>
      <c r="I398" s="152">
        <f>ROUND(E398*H398,2)</f>
        <v>0</v>
      </c>
      <c r="J398" s="151">
        <v>112</v>
      </c>
      <c r="K398" s="152">
        <f>ROUND(E398*J398,2)</f>
        <v>358.4</v>
      </c>
      <c r="L398" s="152">
        <v>21</v>
      </c>
      <c r="M398" s="152">
        <f>G398*(1+L398/100)</f>
        <v>0</v>
      </c>
      <c r="N398" s="150">
        <v>0</v>
      </c>
      <c r="O398" s="150">
        <f>ROUND(E398*N398,2)</f>
        <v>0</v>
      </c>
      <c r="P398" s="150">
        <v>0</v>
      </c>
      <c r="Q398" s="150">
        <f>ROUND(E398*P398,2)</f>
        <v>0</v>
      </c>
      <c r="R398" s="152"/>
      <c r="S398" s="152" t="s">
        <v>1617</v>
      </c>
      <c r="T398" s="153" t="s">
        <v>1617</v>
      </c>
      <c r="U398" s="135">
        <v>0</v>
      </c>
      <c r="V398" s="135">
        <f>ROUND(E398*U398,2)</f>
        <v>0</v>
      </c>
      <c r="W398" s="135"/>
      <c r="X398" s="135" t="s">
        <v>1458</v>
      </c>
      <c r="Y398" s="135" t="s">
        <v>1459</v>
      </c>
      <c r="Z398" s="125"/>
      <c r="AA398" s="125"/>
      <c r="AB398" s="125"/>
      <c r="AC398" s="125"/>
      <c r="AD398" s="125"/>
      <c r="AE398" s="125"/>
      <c r="AF398" s="125"/>
      <c r="AG398" s="125" t="s">
        <v>2106</v>
      </c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</row>
    <row r="399" spans="1:60" ht="22.5" outlineLevel="2" x14ac:dyDescent="0.2">
      <c r="A399" s="132"/>
      <c r="B399" s="133"/>
      <c r="C399" s="269" t="s">
        <v>1595</v>
      </c>
      <c r="D399" s="270"/>
      <c r="E399" s="270"/>
      <c r="F399" s="270"/>
      <c r="G399" s="270"/>
      <c r="H399" s="135"/>
      <c r="I399" s="135"/>
      <c r="J399" s="135"/>
      <c r="K399" s="135"/>
      <c r="L399" s="135"/>
      <c r="M399" s="135"/>
      <c r="N399" s="134"/>
      <c r="O399" s="134"/>
      <c r="P399" s="134"/>
      <c r="Q399" s="134"/>
      <c r="R399" s="135"/>
      <c r="S399" s="135"/>
      <c r="T399" s="135"/>
      <c r="U399" s="135"/>
      <c r="V399" s="135"/>
      <c r="W399" s="135"/>
      <c r="X399" s="135"/>
      <c r="Y399" s="135"/>
      <c r="Z399" s="125"/>
      <c r="AA399" s="125"/>
      <c r="AB399" s="125"/>
      <c r="AC399" s="125"/>
      <c r="AD399" s="125"/>
      <c r="AE399" s="125"/>
      <c r="AF399" s="125"/>
      <c r="AG399" s="125" t="s">
        <v>1462</v>
      </c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54" t="str">
        <f>C399</f>
        <v>Obsahem položky je i lemování rohů, ukončení před požární zdí a oprava nátěru poškozeného při montáži.</v>
      </c>
      <c r="BB399" s="125"/>
      <c r="BC399" s="125"/>
      <c r="BD399" s="125"/>
      <c r="BE399" s="125"/>
      <c r="BF399" s="125"/>
      <c r="BG399" s="125"/>
      <c r="BH399" s="125"/>
    </row>
    <row r="400" spans="1:60" outlineLevel="2" x14ac:dyDescent="0.2">
      <c r="A400" s="132"/>
      <c r="B400" s="133"/>
      <c r="C400" s="170" t="s">
        <v>1596</v>
      </c>
      <c r="D400" s="168"/>
      <c r="E400" s="169">
        <v>3.2</v>
      </c>
      <c r="F400" s="135"/>
      <c r="G400" s="135"/>
      <c r="H400" s="135"/>
      <c r="I400" s="135"/>
      <c r="J400" s="135"/>
      <c r="K400" s="135"/>
      <c r="L400" s="135"/>
      <c r="M400" s="135"/>
      <c r="N400" s="134"/>
      <c r="O400" s="134"/>
      <c r="P400" s="134"/>
      <c r="Q400" s="134"/>
      <c r="R400" s="135"/>
      <c r="S400" s="135"/>
      <c r="T400" s="135"/>
      <c r="U400" s="135"/>
      <c r="V400" s="135"/>
      <c r="W400" s="135"/>
      <c r="X400" s="135"/>
      <c r="Y400" s="135"/>
      <c r="Z400" s="125"/>
      <c r="AA400" s="125"/>
      <c r="AB400" s="125"/>
      <c r="AC400" s="125"/>
      <c r="AD400" s="125"/>
      <c r="AE400" s="125"/>
      <c r="AF400" s="125"/>
      <c r="AG400" s="125" t="s">
        <v>1619</v>
      </c>
      <c r="AH400" s="125">
        <v>0</v>
      </c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</row>
    <row r="401" spans="1:60" ht="22.5" outlineLevel="1" x14ac:dyDescent="0.2">
      <c r="A401" s="147">
        <v>127</v>
      </c>
      <c r="B401" s="148" t="s">
        <v>1597</v>
      </c>
      <c r="C401" s="163" t="s">
        <v>2100</v>
      </c>
      <c r="D401" s="149" t="s">
        <v>1682</v>
      </c>
      <c r="E401" s="150">
        <v>0.1191</v>
      </c>
      <c r="F401" s="151"/>
      <c r="G401" s="152">
        <f>ROUND(E401*F401,2)</f>
        <v>0</v>
      </c>
      <c r="H401" s="151">
        <v>0</v>
      </c>
      <c r="I401" s="152">
        <f>ROUND(E401*H401,2)</f>
        <v>0</v>
      </c>
      <c r="J401" s="151">
        <v>2350</v>
      </c>
      <c r="K401" s="152">
        <f>ROUND(E401*J401,2)</f>
        <v>279.89</v>
      </c>
      <c r="L401" s="152">
        <v>21</v>
      </c>
      <c r="M401" s="152">
        <f>G401*(1+L401/100)</f>
        <v>0</v>
      </c>
      <c r="N401" s="150">
        <v>0</v>
      </c>
      <c r="O401" s="150">
        <f>ROUND(E401*N401,2)</f>
        <v>0</v>
      </c>
      <c r="P401" s="150">
        <v>0</v>
      </c>
      <c r="Q401" s="150">
        <f>ROUND(E401*P401,2)</f>
        <v>0</v>
      </c>
      <c r="R401" s="152"/>
      <c r="S401" s="152" t="s">
        <v>1456</v>
      </c>
      <c r="T401" s="153" t="s">
        <v>1457</v>
      </c>
      <c r="U401" s="135">
        <v>0</v>
      </c>
      <c r="V401" s="135">
        <f>ROUND(E401*U401,2)</f>
        <v>0</v>
      </c>
      <c r="W401" s="135"/>
      <c r="X401" s="135" t="s">
        <v>1458</v>
      </c>
      <c r="Y401" s="135" t="s">
        <v>1459</v>
      </c>
      <c r="Z401" s="125"/>
      <c r="AA401" s="125"/>
      <c r="AB401" s="125"/>
      <c r="AC401" s="125"/>
      <c r="AD401" s="125"/>
      <c r="AE401" s="125"/>
      <c r="AF401" s="125"/>
      <c r="AG401" s="125" t="s">
        <v>1460</v>
      </c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</row>
    <row r="402" spans="1:60" outlineLevel="2" x14ac:dyDescent="0.2">
      <c r="A402" s="132"/>
      <c r="B402" s="133"/>
      <c r="C402" s="170" t="s">
        <v>1598</v>
      </c>
      <c r="D402" s="168"/>
      <c r="E402" s="169">
        <v>0.12</v>
      </c>
      <c r="F402" s="135"/>
      <c r="G402" s="135"/>
      <c r="H402" s="135"/>
      <c r="I402" s="135"/>
      <c r="J402" s="135"/>
      <c r="K402" s="135"/>
      <c r="L402" s="135"/>
      <c r="M402" s="135"/>
      <c r="N402" s="134"/>
      <c r="O402" s="134"/>
      <c r="P402" s="134"/>
      <c r="Q402" s="134"/>
      <c r="R402" s="135"/>
      <c r="S402" s="135"/>
      <c r="T402" s="135"/>
      <c r="U402" s="135"/>
      <c r="V402" s="135"/>
      <c r="W402" s="135"/>
      <c r="X402" s="135"/>
      <c r="Y402" s="135"/>
      <c r="Z402" s="125"/>
      <c r="AA402" s="125"/>
      <c r="AB402" s="125"/>
      <c r="AC402" s="125"/>
      <c r="AD402" s="125"/>
      <c r="AE402" s="125"/>
      <c r="AF402" s="125"/>
      <c r="AG402" s="125" t="s">
        <v>1619</v>
      </c>
      <c r="AH402" s="125">
        <v>0</v>
      </c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</row>
    <row r="403" spans="1:60" outlineLevel="1" x14ac:dyDescent="0.2">
      <c r="A403" s="147">
        <v>128</v>
      </c>
      <c r="B403" s="148" t="s">
        <v>811</v>
      </c>
      <c r="C403" s="163" t="s">
        <v>812</v>
      </c>
      <c r="D403" s="149" t="s">
        <v>1641</v>
      </c>
      <c r="E403" s="150">
        <v>2</v>
      </c>
      <c r="F403" s="151"/>
      <c r="G403" s="152">
        <f>ROUND(E403*F403,2)</f>
        <v>0</v>
      </c>
      <c r="H403" s="151">
        <v>582</v>
      </c>
      <c r="I403" s="152">
        <f>ROUND(E403*H403,2)</f>
        <v>1164</v>
      </c>
      <c r="J403" s="151">
        <v>0</v>
      </c>
      <c r="K403" s="152">
        <f>ROUND(E403*J403,2)</f>
        <v>0</v>
      </c>
      <c r="L403" s="152">
        <v>21</v>
      </c>
      <c r="M403" s="152">
        <f>G403*(1+L403/100)</f>
        <v>0</v>
      </c>
      <c r="N403" s="150">
        <v>4.0000000000000001E-3</v>
      </c>
      <c r="O403" s="150">
        <f>ROUND(E403*N403,2)</f>
        <v>0.01</v>
      </c>
      <c r="P403" s="150">
        <v>0</v>
      </c>
      <c r="Q403" s="150">
        <f>ROUND(E403*P403,2)</f>
        <v>0</v>
      </c>
      <c r="R403" s="152" t="s">
        <v>1657</v>
      </c>
      <c r="S403" s="152" t="s">
        <v>813</v>
      </c>
      <c r="T403" s="153" t="s">
        <v>813</v>
      </c>
      <c r="U403" s="135">
        <v>0</v>
      </c>
      <c r="V403" s="135">
        <f>ROUND(E403*U403,2)</f>
        <v>0</v>
      </c>
      <c r="W403" s="135"/>
      <c r="X403" s="135" t="s">
        <v>1541</v>
      </c>
      <c r="Y403" s="135" t="s">
        <v>1459</v>
      </c>
      <c r="Z403" s="125"/>
      <c r="AA403" s="125"/>
      <c r="AB403" s="125"/>
      <c r="AC403" s="125"/>
      <c r="AD403" s="125"/>
      <c r="AE403" s="125"/>
      <c r="AF403" s="125"/>
      <c r="AG403" s="125" t="s">
        <v>2131</v>
      </c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</row>
    <row r="404" spans="1:60" outlineLevel="2" x14ac:dyDescent="0.2">
      <c r="A404" s="132"/>
      <c r="B404" s="133"/>
      <c r="C404" s="170" t="s">
        <v>1599</v>
      </c>
      <c r="D404" s="168"/>
      <c r="E404" s="169">
        <v>1.92</v>
      </c>
      <c r="F404" s="135"/>
      <c r="G404" s="135"/>
      <c r="H404" s="135"/>
      <c r="I404" s="135"/>
      <c r="J404" s="135"/>
      <c r="K404" s="135"/>
      <c r="L404" s="135"/>
      <c r="M404" s="135"/>
      <c r="N404" s="134"/>
      <c r="O404" s="134"/>
      <c r="P404" s="134"/>
      <c r="Q404" s="134"/>
      <c r="R404" s="135"/>
      <c r="S404" s="135"/>
      <c r="T404" s="135"/>
      <c r="U404" s="135"/>
      <c r="V404" s="135"/>
      <c r="W404" s="135"/>
      <c r="X404" s="135"/>
      <c r="Y404" s="135"/>
      <c r="Z404" s="125"/>
      <c r="AA404" s="125"/>
      <c r="AB404" s="125"/>
      <c r="AC404" s="125"/>
      <c r="AD404" s="125"/>
      <c r="AE404" s="125"/>
      <c r="AF404" s="125"/>
      <c r="AG404" s="125" t="s">
        <v>1619</v>
      </c>
      <c r="AH404" s="125">
        <v>0</v>
      </c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</row>
    <row r="405" spans="1:60" outlineLevel="3" x14ac:dyDescent="0.2">
      <c r="A405" s="132"/>
      <c r="B405" s="133"/>
      <c r="C405" s="170" t="s">
        <v>1600</v>
      </c>
      <c r="D405" s="168"/>
      <c r="E405" s="169">
        <v>0.08</v>
      </c>
      <c r="F405" s="135"/>
      <c r="G405" s="135"/>
      <c r="H405" s="135"/>
      <c r="I405" s="135"/>
      <c r="J405" s="135"/>
      <c r="K405" s="135"/>
      <c r="L405" s="135"/>
      <c r="M405" s="135"/>
      <c r="N405" s="134"/>
      <c r="O405" s="134"/>
      <c r="P405" s="134"/>
      <c r="Q405" s="134"/>
      <c r="R405" s="135"/>
      <c r="S405" s="135"/>
      <c r="T405" s="135"/>
      <c r="U405" s="135"/>
      <c r="V405" s="135"/>
      <c r="W405" s="135"/>
      <c r="X405" s="135"/>
      <c r="Y405" s="135"/>
      <c r="Z405" s="125"/>
      <c r="AA405" s="125"/>
      <c r="AB405" s="125"/>
      <c r="AC405" s="125"/>
      <c r="AD405" s="125"/>
      <c r="AE405" s="125"/>
      <c r="AF405" s="125"/>
      <c r="AG405" s="125" t="s">
        <v>1619</v>
      </c>
      <c r="AH405" s="125">
        <v>0</v>
      </c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</row>
    <row r="406" spans="1:60" outlineLevel="1" x14ac:dyDescent="0.2">
      <c r="A406" s="155">
        <v>129</v>
      </c>
      <c r="B406" s="156" t="s">
        <v>817</v>
      </c>
      <c r="C406" s="164" t="s">
        <v>818</v>
      </c>
      <c r="D406" s="157" t="s">
        <v>1232</v>
      </c>
      <c r="E406" s="158">
        <f>(G403+G401+G398+G394+G391+G389+G385+G383+G381+G379+G377)*0.01</f>
        <v>0</v>
      </c>
      <c r="F406" s="159"/>
      <c r="G406" s="160">
        <f>ROUND(E406*F406,2)</f>
        <v>0</v>
      </c>
      <c r="H406" s="159">
        <v>0</v>
      </c>
      <c r="I406" s="160">
        <f>ROUND(E406*H406,2)</f>
        <v>0</v>
      </c>
      <c r="J406" s="159">
        <v>2.15</v>
      </c>
      <c r="K406" s="160">
        <f>ROUND(E406*J406,2)</f>
        <v>0</v>
      </c>
      <c r="L406" s="160">
        <v>21</v>
      </c>
      <c r="M406" s="160">
        <f>G406*(1+L406/100)</f>
        <v>0</v>
      </c>
      <c r="N406" s="158">
        <v>0</v>
      </c>
      <c r="O406" s="158">
        <f>ROUND(E406*N406,2)</f>
        <v>0</v>
      </c>
      <c r="P406" s="158">
        <v>0</v>
      </c>
      <c r="Q406" s="158">
        <f>ROUND(E406*P406,2)</f>
        <v>0</v>
      </c>
      <c r="R406" s="160"/>
      <c r="S406" s="160" t="s">
        <v>1617</v>
      </c>
      <c r="T406" s="161" t="s">
        <v>1617</v>
      </c>
      <c r="U406" s="135">
        <v>0</v>
      </c>
      <c r="V406" s="135">
        <f>ROUND(E406*U406,2)</f>
        <v>0</v>
      </c>
      <c r="W406" s="135"/>
      <c r="X406" s="135" t="s">
        <v>1458</v>
      </c>
      <c r="Y406" s="135" t="s">
        <v>1459</v>
      </c>
      <c r="Z406" s="125"/>
      <c r="AA406" s="125"/>
      <c r="AB406" s="125"/>
      <c r="AC406" s="125"/>
      <c r="AD406" s="125"/>
      <c r="AE406" s="125"/>
      <c r="AF406" s="125"/>
      <c r="AG406" s="125" t="s">
        <v>2288</v>
      </c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</row>
    <row r="407" spans="1:60" x14ac:dyDescent="0.2">
      <c r="A407" s="140" t="s">
        <v>1451</v>
      </c>
      <c r="B407" s="141" t="s">
        <v>1359</v>
      </c>
      <c r="C407" s="162" t="s">
        <v>1360</v>
      </c>
      <c r="D407" s="142"/>
      <c r="E407" s="143"/>
      <c r="F407" s="144"/>
      <c r="G407" s="144">
        <f>SUMIF(AG408:AG447,"&lt;&gt;NOR",G408:G447)</f>
        <v>0</v>
      </c>
      <c r="H407" s="144"/>
      <c r="I407" s="144">
        <f>SUM(I408:I447)</f>
        <v>163127.15</v>
      </c>
      <c r="J407" s="144"/>
      <c r="K407" s="144">
        <f>SUM(K408:K447)</f>
        <v>77499.039999999994</v>
      </c>
      <c r="L407" s="144"/>
      <c r="M407" s="144">
        <f>SUM(M408:M447)</f>
        <v>0</v>
      </c>
      <c r="N407" s="143"/>
      <c r="O407" s="143">
        <f>SUM(O408:O447)</f>
        <v>6.2799999999999994</v>
      </c>
      <c r="P407" s="143"/>
      <c r="Q407" s="143">
        <f>SUM(Q408:Q447)</f>
        <v>6.54</v>
      </c>
      <c r="R407" s="144"/>
      <c r="S407" s="144"/>
      <c r="T407" s="145"/>
      <c r="U407" s="139"/>
      <c r="V407" s="139">
        <f>SUM(V408:V447)</f>
        <v>3.07</v>
      </c>
      <c r="W407" s="139"/>
      <c r="X407" s="139"/>
      <c r="Y407" s="139"/>
      <c r="AG407" t="s">
        <v>1452</v>
      </c>
    </row>
    <row r="408" spans="1:60" outlineLevel="1" x14ac:dyDescent="0.2">
      <c r="A408" s="147">
        <v>130</v>
      </c>
      <c r="B408" s="148" t="s">
        <v>1601</v>
      </c>
      <c r="C408" s="163" t="s">
        <v>1602</v>
      </c>
      <c r="D408" s="149" t="s">
        <v>1641</v>
      </c>
      <c r="E408" s="150">
        <v>125.74</v>
      </c>
      <c r="F408" s="151"/>
      <c r="G408" s="152">
        <f>ROUND(E408*F408,2)</f>
        <v>0</v>
      </c>
      <c r="H408" s="151">
        <v>685.41</v>
      </c>
      <c r="I408" s="152">
        <f>ROUND(E408*H408,2)</f>
        <v>86183.45</v>
      </c>
      <c r="J408" s="151">
        <v>224.59</v>
      </c>
      <c r="K408" s="152">
        <f>ROUND(E408*J408,2)</f>
        <v>28239.95</v>
      </c>
      <c r="L408" s="152">
        <v>21</v>
      </c>
      <c r="M408" s="152">
        <f>G408*(1+L408/100)</f>
        <v>0</v>
      </c>
      <c r="N408" s="150">
        <v>4.3740000000000001E-2</v>
      </c>
      <c r="O408" s="150">
        <f>ROUND(E408*N408,2)</f>
        <v>5.5</v>
      </c>
      <c r="P408" s="150">
        <v>0</v>
      </c>
      <c r="Q408" s="150">
        <f>ROUND(E408*P408,2)</f>
        <v>0</v>
      </c>
      <c r="R408" s="152"/>
      <c r="S408" s="152" t="s">
        <v>1617</v>
      </c>
      <c r="T408" s="153" t="s">
        <v>1617</v>
      </c>
      <c r="U408" s="135">
        <v>0</v>
      </c>
      <c r="V408" s="135">
        <f>ROUND(E408*U408,2)</f>
        <v>0</v>
      </c>
      <c r="W408" s="135"/>
      <c r="X408" s="135" t="s">
        <v>1458</v>
      </c>
      <c r="Y408" s="135" t="s">
        <v>1459</v>
      </c>
      <c r="Z408" s="125"/>
      <c r="AA408" s="125"/>
      <c r="AB408" s="125"/>
      <c r="AC408" s="125"/>
      <c r="AD408" s="125"/>
      <c r="AE408" s="125"/>
      <c r="AF408" s="125"/>
      <c r="AG408" s="125" t="s">
        <v>2106</v>
      </c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</row>
    <row r="409" spans="1:60" outlineLevel="2" x14ac:dyDescent="0.2">
      <c r="A409" s="132"/>
      <c r="B409" s="133"/>
      <c r="C409" s="269" t="s">
        <v>1603</v>
      </c>
      <c r="D409" s="270"/>
      <c r="E409" s="270"/>
      <c r="F409" s="270"/>
      <c r="G409" s="270"/>
      <c r="H409" s="135"/>
      <c r="I409" s="135"/>
      <c r="J409" s="135"/>
      <c r="K409" s="135"/>
      <c r="L409" s="135"/>
      <c r="M409" s="135"/>
      <c r="N409" s="134"/>
      <c r="O409" s="134"/>
      <c r="P409" s="134"/>
      <c r="Q409" s="134"/>
      <c r="R409" s="135"/>
      <c r="S409" s="135"/>
      <c r="T409" s="135"/>
      <c r="U409" s="135"/>
      <c r="V409" s="135"/>
      <c r="W409" s="135"/>
      <c r="X409" s="135"/>
      <c r="Y409" s="135"/>
      <c r="Z409" s="125"/>
      <c r="AA409" s="125"/>
      <c r="AB409" s="125"/>
      <c r="AC409" s="125"/>
      <c r="AD409" s="125"/>
      <c r="AE409" s="125"/>
      <c r="AF409" s="125"/>
      <c r="AG409" s="125" t="s">
        <v>1462</v>
      </c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</row>
    <row r="410" spans="1:60" outlineLevel="2" x14ac:dyDescent="0.2">
      <c r="A410" s="132"/>
      <c r="B410" s="133"/>
      <c r="C410" s="170" t="s">
        <v>1604</v>
      </c>
      <c r="D410" s="168"/>
      <c r="E410" s="169">
        <v>125.74</v>
      </c>
      <c r="F410" s="135"/>
      <c r="G410" s="135"/>
      <c r="H410" s="135"/>
      <c r="I410" s="135"/>
      <c r="J410" s="135"/>
      <c r="K410" s="135"/>
      <c r="L410" s="135"/>
      <c r="M410" s="135"/>
      <c r="N410" s="134"/>
      <c r="O410" s="134"/>
      <c r="P410" s="134"/>
      <c r="Q410" s="134"/>
      <c r="R410" s="135"/>
      <c r="S410" s="135"/>
      <c r="T410" s="135"/>
      <c r="U410" s="135"/>
      <c r="V410" s="135"/>
      <c r="W410" s="135"/>
      <c r="X410" s="135"/>
      <c r="Y410" s="135"/>
      <c r="Z410" s="125"/>
      <c r="AA410" s="125"/>
      <c r="AB410" s="125"/>
      <c r="AC410" s="125"/>
      <c r="AD410" s="125"/>
      <c r="AE410" s="125"/>
      <c r="AF410" s="125"/>
      <c r="AG410" s="125" t="s">
        <v>1619</v>
      </c>
      <c r="AH410" s="125">
        <v>0</v>
      </c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</row>
    <row r="411" spans="1:60" outlineLevel="1" x14ac:dyDescent="0.2">
      <c r="A411" s="147">
        <v>131</v>
      </c>
      <c r="B411" s="148" t="s">
        <v>1605</v>
      </c>
      <c r="C411" s="163" t="s">
        <v>1606</v>
      </c>
      <c r="D411" s="149" t="s">
        <v>1716</v>
      </c>
      <c r="E411" s="150">
        <v>9.6</v>
      </c>
      <c r="F411" s="151"/>
      <c r="G411" s="152">
        <f>ROUND(E411*F411,2)</f>
        <v>0</v>
      </c>
      <c r="H411" s="151">
        <v>0</v>
      </c>
      <c r="I411" s="152">
        <f>ROUND(E411*H411,2)</f>
        <v>0</v>
      </c>
      <c r="J411" s="151">
        <v>336</v>
      </c>
      <c r="K411" s="152">
        <f>ROUND(E411*J411,2)</f>
        <v>3225.6</v>
      </c>
      <c r="L411" s="152">
        <v>21</v>
      </c>
      <c r="M411" s="152">
        <f>G411*(1+L411/100)</f>
        <v>0</v>
      </c>
      <c r="N411" s="150">
        <v>3.2000000000000003E-4</v>
      </c>
      <c r="O411" s="150">
        <f>ROUND(E411*N411,2)</f>
        <v>0</v>
      </c>
      <c r="P411" s="150">
        <v>0</v>
      </c>
      <c r="Q411" s="150">
        <f>ROUND(E411*P411,2)</f>
        <v>0</v>
      </c>
      <c r="R411" s="152"/>
      <c r="S411" s="152" t="s">
        <v>1607</v>
      </c>
      <c r="T411" s="153" t="s">
        <v>1617</v>
      </c>
      <c r="U411" s="135">
        <v>0.32</v>
      </c>
      <c r="V411" s="135">
        <f>ROUND(E411*U411,2)</f>
        <v>3.07</v>
      </c>
      <c r="W411" s="135"/>
      <c r="X411" s="135" t="s">
        <v>1458</v>
      </c>
      <c r="Y411" s="135" t="s">
        <v>1459</v>
      </c>
      <c r="Z411" s="125"/>
      <c r="AA411" s="125"/>
      <c r="AB411" s="125"/>
      <c r="AC411" s="125"/>
      <c r="AD411" s="125"/>
      <c r="AE411" s="125"/>
      <c r="AF411" s="125"/>
      <c r="AG411" s="125" t="s">
        <v>2106</v>
      </c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</row>
    <row r="412" spans="1:60" ht="22.5" outlineLevel="2" x14ac:dyDescent="0.2">
      <c r="A412" s="132"/>
      <c r="B412" s="133"/>
      <c r="C412" s="170" t="s">
        <v>1608</v>
      </c>
      <c r="D412" s="168"/>
      <c r="E412" s="169">
        <v>9.6</v>
      </c>
      <c r="F412" s="135"/>
      <c r="G412" s="135"/>
      <c r="H412" s="135"/>
      <c r="I412" s="135"/>
      <c r="J412" s="135"/>
      <c r="K412" s="135"/>
      <c r="L412" s="135"/>
      <c r="M412" s="135"/>
      <c r="N412" s="134"/>
      <c r="O412" s="134"/>
      <c r="P412" s="134"/>
      <c r="Q412" s="134"/>
      <c r="R412" s="135"/>
      <c r="S412" s="135"/>
      <c r="T412" s="135"/>
      <c r="U412" s="135"/>
      <c r="V412" s="135"/>
      <c r="W412" s="135"/>
      <c r="X412" s="135"/>
      <c r="Y412" s="135"/>
      <c r="Z412" s="125"/>
      <c r="AA412" s="125"/>
      <c r="AB412" s="125"/>
      <c r="AC412" s="125"/>
      <c r="AD412" s="125"/>
      <c r="AE412" s="125"/>
      <c r="AF412" s="125"/>
      <c r="AG412" s="125" t="s">
        <v>1619</v>
      </c>
      <c r="AH412" s="125">
        <v>0</v>
      </c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</row>
    <row r="413" spans="1:60" outlineLevel="1" x14ac:dyDescent="0.2">
      <c r="A413" s="147">
        <v>132</v>
      </c>
      <c r="B413" s="148" t="s">
        <v>1609</v>
      </c>
      <c r="C413" s="163" t="s">
        <v>1610</v>
      </c>
      <c r="D413" s="149" t="s">
        <v>1716</v>
      </c>
      <c r="E413" s="150">
        <v>10.95</v>
      </c>
      <c r="F413" s="151"/>
      <c r="G413" s="152">
        <f>ROUND(E413*F413,2)</f>
        <v>0</v>
      </c>
      <c r="H413" s="151">
        <v>1546.85</v>
      </c>
      <c r="I413" s="152">
        <f>ROUND(E413*H413,2)</f>
        <v>16938.009999999998</v>
      </c>
      <c r="J413" s="151">
        <v>200.15</v>
      </c>
      <c r="K413" s="152">
        <f>ROUND(E413*J413,2)</f>
        <v>2191.64</v>
      </c>
      <c r="L413" s="152">
        <v>21</v>
      </c>
      <c r="M413" s="152">
        <f>G413*(1+L413/100)</f>
        <v>0</v>
      </c>
      <c r="N413" s="150">
        <v>8.7799999999999996E-3</v>
      </c>
      <c r="O413" s="150">
        <f>ROUND(E413*N413,2)</f>
        <v>0.1</v>
      </c>
      <c r="P413" s="150">
        <v>0</v>
      </c>
      <c r="Q413" s="150">
        <f>ROUND(E413*P413,2)</f>
        <v>0</v>
      </c>
      <c r="R413" s="152"/>
      <c r="S413" s="152" t="s">
        <v>1617</v>
      </c>
      <c r="T413" s="153" t="s">
        <v>1617</v>
      </c>
      <c r="U413" s="135">
        <v>0</v>
      </c>
      <c r="V413" s="135">
        <f>ROUND(E413*U413,2)</f>
        <v>0</v>
      </c>
      <c r="W413" s="135"/>
      <c r="X413" s="135" t="s">
        <v>1458</v>
      </c>
      <c r="Y413" s="135" t="s">
        <v>1459</v>
      </c>
      <c r="Z413" s="125"/>
      <c r="AA413" s="125"/>
      <c r="AB413" s="125"/>
      <c r="AC413" s="125"/>
      <c r="AD413" s="125"/>
      <c r="AE413" s="125"/>
      <c r="AF413" s="125"/>
      <c r="AG413" s="125" t="s">
        <v>2106</v>
      </c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</row>
    <row r="414" spans="1:60" ht="22.5" outlineLevel="2" x14ac:dyDescent="0.2">
      <c r="A414" s="132"/>
      <c r="B414" s="133"/>
      <c r="C414" s="269" t="s">
        <v>1611</v>
      </c>
      <c r="D414" s="270"/>
      <c r="E414" s="270"/>
      <c r="F414" s="270"/>
      <c r="G414" s="270"/>
      <c r="H414" s="135"/>
      <c r="I414" s="135"/>
      <c r="J414" s="135"/>
      <c r="K414" s="135"/>
      <c r="L414" s="135"/>
      <c r="M414" s="135"/>
      <c r="N414" s="134"/>
      <c r="O414" s="134"/>
      <c r="P414" s="134"/>
      <c r="Q414" s="134"/>
      <c r="R414" s="135"/>
      <c r="S414" s="135"/>
      <c r="T414" s="135"/>
      <c r="U414" s="135"/>
      <c r="V414" s="135"/>
      <c r="W414" s="135"/>
      <c r="X414" s="135"/>
      <c r="Y414" s="135"/>
      <c r="Z414" s="125"/>
      <c r="AA414" s="125"/>
      <c r="AB414" s="125"/>
      <c r="AC414" s="125"/>
      <c r="AD414" s="125"/>
      <c r="AE414" s="125"/>
      <c r="AF414" s="125"/>
      <c r="AG414" s="125" t="s">
        <v>1462</v>
      </c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54" t="str">
        <f>C414</f>
        <v>Dodávka a montáž hřebene včetně hřebenové latě, větracího pásu, ukončení hřebenáče a spojovacích prostředků.</v>
      </c>
      <c r="BB414" s="125"/>
      <c r="BC414" s="125"/>
      <c r="BD414" s="125"/>
      <c r="BE414" s="125"/>
      <c r="BF414" s="125"/>
      <c r="BG414" s="125"/>
      <c r="BH414" s="125"/>
    </row>
    <row r="415" spans="1:60" outlineLevel="2" x14ac:dyDescent="0.2">
      <c r="A415" s="132"/>
      <c r="B415" s="133"/>
      <c r="C415" s="170" t="s">
        <v>1612</v>
      </c>
      <c r="D415" s="168"/>
      <c r="E415" s="169">
        <v>10.95</v>
      </c>
      <c r="F415" s="135"/>
      <c r="G415" s="135"/>
      <c r="H415" s="135"/>
      <c r="I415" s="135"/>
      <c r="J415" s="135"/>
      <c r="K415" s="135"/>
      <c r="L415" s="135"/>
      <c r="M415" s="135"/>
      <c r="N415" s="134"/>
      <c r="O415" s="134"/>
      <c r="P415" s="134"/>
      <c r="Q415" s="134"/>
      <c r="R415" s="135"/>
      <c r="S415" s="135"/>
      <c r="T415" s="135"/>
      <c r="U415" s="135"/>
      <c r="V415" s="135"/>
      <c r="W415" s="135"/>
      <c r="X415" s="135"/>
      <c r="Y415" s="135"/>
      <c r="Z415" s="125"/>
      <c r="AA415" s="125"/>
      <c r="AB415" s="125"/>
      <c r="AC415" s="125"/>
      <c r="AD415" s="125"/>
      <c r="AE415" s="125"/>
      <c r="AF415" s="125"/>
      <c r="AG415" s="125" t="s">
        <v>1619</v>
      </c>
      <c r="AH415" s="125">
        <v>0</v>
      </c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</row>
    <row r="416" spans="1:60" outlineLevel="1" x14ac:dyDescent="0.2">
      <c r="A416" s="147">
        <v>133</v>
      </c>
      <c r="B416" s="148" t="s">
        <v>1613</v>
      </c>
      <c r="C416" s="163" t="s">
        <v>1614</v>
      </c>
      <c r="D416" s="149" t="s">
        <v>1716</v>
      </c>
      <c r="E416" s="150">
        <v>10.9</v>
      </c>
      <c r="F416" s="151"/>
      <c r="G416" s="152">
        <f>ROUND(E416*F416,2)</f>
        <v>0</v>
      </c>
      <c r="H416" s="151">
        <v>1032.51</v>
      </c>
      <c r="I416" s="152">
        <f>ROUND(E416*H416,2)</f>
        <v>11254.36</v>
      </c>
      <c r="J416" s="151">
        <v>122.49</v>
      </c>
      <c r="K416" s="152">
        <f>ROUND(E416*J416,2)</f>
        <v>1335.14</v>
      </c>
      <c r="L416" s="152">
        <v>21</v>
      </c>
      <c r="M416" s="152">
        <f>G416*(1+L416/100)</f>
        <v>0</v>
      </c>
      <c r="N416" s="150">
        <v>1.082E-2</v>
      </c>
      <c r="O416" s="150">
        <f>ROUND(E416*N416,2)</f>
        <v>0.12</v>
      </c>
      <c r="P416" s="150">
        <v>0</v>
      </c>
      <c r="Q416" s="150">
        <f>ROUND(E416*P416,2)</f>
        <v>0</v>
      </c>
      <c r="R416" s="152"/>
      <c r="S416" s="152" t="s">
        <v>1617</v>
      </c>
      <c r="T416" s="153" t="s">
        <v>1617</v>
      </c>
      <c r="U416" s="135">
        <v>0</v>
      </c>
      <c r="V416" s="135">
        <f>ROUND(E416*U416,2)</f>
        <v>0</v>
      </c>
      <c r="W416" s="135"/>
      <c r="X416" s="135" t="s">
        <v>1458</v>
      </c>
      <c r="Y416" s="135" t="s">
        <v>1459</v>
      </c>
      <c r="Z416" s="125"/>
      <c r="AA416" s="125"/>
      <c r="AB416" s="125"/>
      <c r="AC416" s="125"/>
      <c r="AD416" s="125"/>
      <c r="AE416" s="125"/>
      <c r="AF416" s="125"/>
      <c r="AG416" s="125" t="s">
        <v>2106</v>
      </c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</row>
    <row r="417" spans="1:60" ht="22.5" outlineLevel="2" x14ac:dyDescent="0.2">
      <c r="A417" s="132"/>
      <c r="B417" s="133"/>
      <c r="C417" s="269" t="s">
        <v>0</v>
      </c>
      <c r="D417" s="270"/>
      <c r="E417" s="270"/>
      <c r="F417" s="270"/>
      <c r="G417" s="270"/>
      <c r="H417" s="135"/>
      <c r="I417" s="135"/>
      <c r="J417" s="135"/>
      <c r="K417" s="135"/>
      <c r="L417" s="135"/>
      <c r="M417" s="135"/>
      <c r="N417" s="134"/>
      <c r="O417" s="134"/>
      <c r="P417" s="134"/>
      <c r="Q417" s="134"/>
      <c r="R417" s="135"/>
      <c r="S417" s="135"/>
      <c r="T417" s="135"/>
      <c r="U417" s="135"/>
      <c r="V417" s="135"/>
      <c r="W417" s="135"/>
      <c r="X417" s="135"/>
      <c r="Y417" s="135"/>
      <c r="Z417" s="125"/>
      <c r="AA417" s="125"/>
      <c r="AB417" s="125"/>
      <c r="AC417" s="125"/>
      <c r="AD417" s="125"/>
      <c r="AE417" s="125"/>
      <c r="AF417" s="125"/>
      <c r="AG417" s="125" t="s">
        <v>1462</v>
      </c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54" t="str">
        <f>C417</f>
        <v>Položka obsahuje tašky pro ukončení levé strany plochy střechy, tašky pro připojení hřebene okrajová levá, spojovací materiál a montáž tašek. Spotřeba tašek 2,6 ks/bm.</v>
      </c>
      <c r="BB417" s="125"/>
      <c r="BC417" s="125"/>
      <c r="BD417" s="125"/>
      <c r="BE417" s="125"/>
      <c r="BF417" s="125"/>
      <c r="BG417" s="125"/>
      <c r="BH417" s="125"/>
    </row>
    <row r="418" spans="1:60" outlineLevel="2" x14ac:dyDescent="0.2">
      <c r="A418" s="132"/>
      <c r="B418" s="133"/>
      <c r="C418" s="170" t="s">
        <v>1</v>
      </c>
      <c r="D418" s="168"/>
      <c r="E418" s="169">
        <v>10.9</v>
      </c>
      <c r="F418" s="135"/>
      <c r="G418" s="135"/>
      <c r="H418" s="135"/>
      <c r="I418" s="135"/>
      <c r="J418" s="135"/>
      <c r="K418" s="135"/>
      <c r="L418" s="135"/>
      <c r="M418" s="135"/>
      <c r="N418" s="134"/>
      <c r="O418" s="134"/>
      <c r="P418" s="134"/>
      <c r="Q418" s="134"/>
      <c r="R418" s="135"/>
      <c r="S418" s="135"/>
      <c r="T418" s="135"/>
      <c r="U418" s="135"/>
      <c r="V418" s="135"/>
      <c r="W418" s="135"/>
      <c r="X418" s="135"/>
      <c r="Y418" s="135"/>
      <c r="Z418" s="125"/>
      <c r="AA418" s="125"/>
      <c r="AB418" s="125"/>
      <c r="AC418" s="125"/>
      <c r="AD418" s="125"/>
      <c r="AE418" s="125"/>
      <c r="AF418" s="125"/>
      <c r="AG418" s="125" t="s">
        <v>1619</v>
      </c>
      <c r="AH418" s="125">
        <v>0</v>
      </c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</row>
    <row r="419" spans="1:60" outlineLevel="1" x14ac:dyDescent="0.2">
      <c r="A419" s="147">
        <v>134</v>
      </c>
      <c r="B419" s="148" t="s">
        <v>2</v>
      </c>
      <c r="C419" s="163" t="s">
        <v>3</v>
      </c>
      <c r="D419" s="149" t="s">
        <v>1716</v>
      </c>
      <c r="E419" s="150">
        <v>12.15</v>
      </c>
      <c r="F419" s="151"/>
      <c r="G419" s="152">
        <f>ROUND(E419*F419,2)</f>
        <v>0</v>
      </c>
      <c r="H419" s="151">
        <v>1032.51</v>
      </c>
      <c r="I419" s="152">
        <f>ROUND(E419*H419,2)</f>
        <v>12545</v>
      </c>
      <c r="J419" s="151">
        <v>122.49</v>
      </c>
      <c r="K419" s="152">
        <f>ROUND(E419*J419,2)</f>
        <v>1488.25</v>
      </c>
      <c r="L419" s="152">
        <v>21</v>
      </c>
      <c r="M419" s="152">
        <f>G419*(1+L419/100)</f>
        <v>0</v>
      </c>
      <c r="N419" s="150">
        <v>1.082E-2</v>
      </c>
      <c r="O419" s="150">
        <f>ROUND(E419*N419,2)</f>
        <v>0.13</v>
      </c>
      <c r="P419" s="150">
        <v>0</v>
      </c>
      <c r="Q419" s="150">
        <f>ROUND(E419*P419,2)</f>
        <v>0</v>
      </c>
      <c r="R419" s="152"/>
      <c r="S419" s="152" t="s">
        <v>1617</v>
      </c>
      <c r="T419" s="153" t="s">
        <v>1617</v>
      </c>
      <c r="U419" s="135">
        <v>0</v>
      </c>
      <c r="V419" s="135">
        <f>ROUND(E419*U419,2)</f>
        <v>0</v>
      </c>
      <c r="W419" s="135"/>
      <c r="X419" s="135" t="s">
        <v>1458</v>
      </c>
      <c r="Y419" s="135" t="s">
        <v>1459</v>
      </c>
      <c r="Z419" s="125"/>
      <c r="AA419" s="125"/>
      <c r="AB419" s="125"/>
      <c r="AC419" s="125"/>
      <c r="AD419" s="125"/>
      <c r="AE419" s="125"/>
      <c r="AF419" s="125"/>
      <c r="AG419" s="125" t="s">
        <v>2106</v>
      </c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</row>
    <row r="420" spans="1:60" ht="22.5" outlineLevel="2" x14ac:dyDescent="0.2">
      <c r="A420" s="132"/>
      <c r="B420" s="133"/>
      <c r="C420" s="269" t="s">
        <v>0</v>
      </c>
      <c r="D420" s="270"/>
      <c r="E420" s="270"/>
      <c r="F420" s="270"/>
      <c r="G420" s="270"/>
      <c r="H420" s="135"/>
      <c r="I420" s="135"/>
      <c r="J420" s="135"/>
      <c r="K420" s="135"/>
      <c r="L420" s="135"/>
      <c r="M420" s="135"/>
      <c r="N420" s="134"/>
      <c r="O420" s="134"/>
      <c r="P420" s="134"/>
      <c r="Q420" s="134"/>
      <c r="R420" s="135"/>
      <c r="S420" s="135"/>
      <c r="T420" s="135"/>
      <c r="U420" s="135"/>
      <c r="V420" s="135"/>
      <c r="W420" s="135"/>
      <c r="X420" s="135"/>
      <c r="Y420" s="135"/>
      <c r="Z420" s="125"/>
      <c r="AA420" s="125"/>
      <c r="AB420" s="125"/>
      <c r="AC420" s="125"/>
      <c r="AD420" s="125"/>
      <c r="AE420" s="125"/>
      <c r="AF420" s="125"/>
      <c r="AG420" s="125" t="s">
        <v>1462</v>
      </c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54" t="str">
        <f>C420</f>
        <v>Položka obsahuje tašky pro ukončení levé strany plochy střechy, tašky pro připojení hřebene okrajová levá, spojovací materiál a montáž tašek. Spotřeba tašek 2,6 ks/bm.</v>
      </c>
      <c r="BB420" s="125"/>
      <c r="BC420" s="125"/>
      <c r="BD420" s="125"/>
      <c r="BE420" s="125"/>
      <c r="BF420" s="125"/>
      <c r="BG420" s="125"/>
      <c r="BH420" s="125"/>
    </row>
    <row r="421" spans="1:60" outlineLevel="2" x14ac:dyDescent="0.2">
      <c r="A421" s="132"/>
      <c r="B421" s="133"/>
      <c r="C421" s="170" t="s">
        <v>4</v>
      </c>
      <c r="D421" s="168"/>
      <c r="E421" s="169">
        <v>12.15</v>
      </c>
      <c r="F421" s="135"/>
      <c r="G421" s="135"/>
      <c r="H421" s="135"/>
      <c r="I421" s="135"/>
      <c r="J421" s="135"/>
      <c r="K421" s="135"/>
      <c r="L421" s="135"/>
      <c r="M421" s="135"/>
      <c r="N421" s="134"/>
      <c r="O421" s="134"/>
      <c r="P421" s="134"/>
      <c r="Q421" s="134"/>
      <c r="R421" s="135"/>
      <c r="S421" s="135"/>
      <c r="T421" s="135"/>
      <c r="U421" s="135"/>
      <c r="V421" s="135"/>
      <c r="W421" s="135"/>
      <c r="X421" s="135"/>
      <c r="Y421" s="135"/>
      <c r="Z421" s="125"/>
      <c r="AA421" s="125"/>
      <c r="AB421" s="125"/>
      <c r="AC421" s="125"/>
      <c r="AD421" s="125"/>
      <c r="AE421" s="125"/>
      <c r="AF421" s="125"/>
      <c r="AG421" s="125" t="s">
        <v>1619</v>
      </c>
      <c r="AH421" s="125">
        <v>0</v>
      </c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</row>
    <row r="422" spans="1:60" outlineLevel="1" x14ac:dyDescent="0.2">
      <c r="A422" s="147">
        <v>135</v>
      </c>
      <c r="B422" s="148" t="s">
        <v>5</v>
      </c>
      <c r="C422" s="163" t="s">
        <v>6</v>
      </c>
      <c r="D422" s="149" t="s">
        <v>1672</v>
      </c>
      <c r="E422" s="150">
        <v>126</v>
      </c>
      <c r="F422" s="151"/>
      <c r="G422" s="152">
        <f>ROUND(E422*F422,2)</f>
        <v>0</v>
      </c>
      <c r="H422" s="151">
        <v>44.02</v>
      </c>
      <c r="I422" s="152">
        <f>ROUND(E422*H422,2)</f>
        <v>5546.52</v>
      </c>
      <c r="J422" s="151">
        <v>31.08</v>
      </c>
      <c r="K422" s="152">
        <f>ROUND(E422*J422,2)</f>
        <v>3916.08</v>
      </c>
      <c r="L422" s="152">
        <v>21</v>
      </c>
      <c r="M422" s="152">
        <f>G422*(1+L422/100)</f>
        <v>0</v>
      </c>
      <c r="N422" s="150">
        <v>2.8999999999999998E-3</v>
      </c>
      <c r="O422" s="150">
        <f>ROUND(E422*N422,2)</f>
        <v>0.37</v>
      </c>
      <c r="P422" s="150">
        <v>0</v>
      </c>
      <c r="Q422" s="150">
        <f>ROUND(E422*P422,2)</f>
        <v>0</v>
      </c>
      <c r="R422" s="152"/>
      <c r="S422" s="152" t="s">
        <v>1617</v>
      </c>
      <c r="T422" s="153" t="s">
        <v>1617</v>
      </c>
      <c r="U422" s="135">
        <v>0</v>
      </c>
      <c r="V422" s="135">
        <f>ROUND(E422*U422,2)</f>
        <v>0</v>
      </c>
      <c r="W422" s="135"/>
      <c r="X422" s="135" t="s">
        <v>1458</v>
      </c>
      <c r="Y422" s="135" t="s">
        <v>1459</v>
      </c>
      <c r="Z422" s="125"/>
      <c r="AA422" s="125"/>
      <c r="AB422" s="125"/>
      <c r="AC422" s="125"/>
      <c r="AD422" s="125"/>
      <c r="AE422" s="125"/>
      <c r="AF422" s="125"/>
      <c r="AG422" s="125" t="s">
        <v>2106</v>
      </c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</row>
    <row r="423" spans="1:60" outlineLevel="2" x14ac:dyDescent="0.2">
      <c r="A423" s="132"/>
      <c r="B423" s="133"/>
      <c r="C423" s="269" t="s">
        <v>7</v>
      </c>
      <c r="D423" s="270"/>
      <c r="E423" s="270"/>
      <c r="F423" s="270"/>
      <c r="G423" s="270"/>
      <c r="H423" s="135"/>
      <c r="I423" s="135"/>
      <c r="J423" s="135"/>
      <c r="K423" s="135"/>
      <c r="L423" s="135"/>
      <c r="M423" s="135"/>
      <c r="N423" s="134"/>
      <c r="O423" s="134"/>
      <c r="P423" s="134"/>
      <c r="Q423" s="134"/>
      <c r="R423" s="135"/>
      <c r="S423" s="135"/>
      <c r="T423" s="135"/>
      <c r="U423" s="135"/>
      <c r="V423" s="135"/>
      <c r="W423" s="135"/>
      <c r="X423" s="135"/>
      <c r="Y423" s="135"/>
      <c r="Z423" s="125"/>
      <c r="AA423" s="125"/>
      <c r="AB423" s="125"/>
      <c r="AC423" s="125"/>
      <c r="AD423" s="125"/>
      <c r="AE423" s="125"/>
      <c r="AF423" s="125"/>
      <c r="AG423" s="125" t="s">
        <v>1462</v>
      </c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</row>
    <row r="424" spans="1:60" outlineLevel="2" x14ac:dyDescent="0.2">
      <c r="A424" s="132"/>
      <c r="B424" s="133"/>
      <c r="C424" s="170" t="s">
        <v>8</v>
      </c>
      <c r="D424" s="168"/>
      <c r="E424" s="169">
        <v>125.74</v>
      </c>
      <c r="F424" s="135"/>
      <c r="G424" s="135"/>
      <c r="H424" s="135"/>
      <c r="I424" s="135"/>
      <c r="J424" s="135"/>
      <c r="K424" s="135"/>
      <c r="L424" s="135"/>
      <c r="M424" s="135"/>
      <c r="N424" s="134"/>
      <c r="O424" s="134"/>
      <c r="P424" s="134"/>
      <c r="Q424" s="134"/>
      <c r="R424" s="135"/>
      <c r="S424" s="135"/>
      <c r="T424" s="135"/>
      <c r="U424" s="135"/>
      <c r="V424" s="135"/>
      <c r="W424" s="135"/>
      <c r="X424" s="135"/>
      <c r="Y424" s="135"/>
      <c r="Z424" s="125"/>
      <c r="AA424" s="125"/>
      <c r="AB424" s="125"/>
      <c r="AC424" s="125"/>
      <c r="AD424" s="125"/>
      <c r="AE424" s="125"/>
      <c r="AF424" s="125"/>
      <c r="AG424" s="125" t="s">
        <v>1619</v>
      </c>
      <c r="AH424" s="125">
        <v>0</v>
      </c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</row>
    <row r="425" spans="1:60" outlineLevel="3" x14ac:dyDescent="0.2">
      <c r="A425" s="132"/>
      <c r="B425" s="133"/>
      <c r="C425" s="170" t="s">
        <v>9</v>
      </c>
      <c r="D425" s="168"/>
      <c r="E425" s="169">
        <v>0.26</v>
      </c>
      <c r="F425" s="135"/>
      <c r="G425" s="135"/>
      <c r="H425" s="135"/>
      <c r="I425" s="135"/>
      <c r="J425" s="135"/>
      <c r="K425" s="135"/>
      <c r="L425" s="135"/>
      <c r="M425" s="135"/>
      <c r="N425" s="134"/>
      <c r="O425" s="134"/>
      <c r="P425" s="134"/>
      <c r="Q425" s="134"/>
      <c r="R425" s="135"/>
      <c r="S425" s="135"/>
      <c r="T425" s="135"/>
      <c r="U425" s="135"/>
      <c r="V425" s="135"/>
      <c r="W425" s="135"/>
      <c r="X425" s="135"/>
      <c r="Y425" s="135"/>
      <c r="Z425" s="125"/>
      <c r="AA425" s="125"/>
      <c r="AB425" s="125"/>
      <c r="AC425" s="125"/>
      <c r="AD425" s="125"/>
      <c r="AE425" s="125"/>
      <c r="AF425" s="125"/>
      <c r="AG425" s="125" t="s">
        <v>1619</v>
      </c>
      <c r="AH425" s="125">
        <v>0</v>
      </c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</row>
    <row r="426" spans="1:60" outlineLevel="1" x14ac:dyDescent="0.2">
      <c r="A426" s="147">
        <v>136</v>
      </c>
      <c r="B426" s="148" t="s">
        <v>10</v>
      </c>
      <c r="C426" s="163" t="s">
        <v>11</v>
      </c>
      <c r="D426" s="149" t="s">
        <v>1672</v>
      </c>
      <c r="E426" s="150">
        <v>1</v>
      </c>
      <c r="F426" s="151"/>
      <c r="G426" s="152">
        <f>ROUND(E426*F426,2)</f>
        <v>0</v>
      </c>
      <c r="H426" s="151">
        <v>2623.41</v>
      </c>
      <c r="I426" s="152">
        <f>ROUND(E426*H426,2)</f>
        <v>2623.41</v>
      </c>
      <c r="J426" s="151">
        <v>621.59</v>
      </c>
      <c r="K426" s="152">
        <f>ROUND(E426*J426,2)</f>
        <v>621.59</v>
      </c>
      <c r="L426" s="152">
        <v>21</v>
      </c>
      <c r="M426" s="152">
        <f>G426*(1+L426/100)</f>
        <v>0</v>
      </c>
      <c r="N426" s="150">
        <v>6.1999999999999998E-3</v>
      </c>
      <c r="O426" s="150">
        <f>ROUND(E426*N426,2)</f>
        <v>0.01</v>
      </c>
      <c r="P426" s="150">
        <v>0</v>
      </c>
      <c r="Q426" s="150">
        <f>ROUND(E426*P426,2)</f>
        <v>0</v>
      </c>
      <c r="R426" s="152"/>
      <c r="S426" s="152" t="s">
        <v>1617</v>
      </c>
      <c r="T426" s="153" t="s">
        <v>1617</v>
      </c>
      <c r="U426" s="135">
        <v>0</v>
      </c>
      <c r="V426" s="135">
        <f>ROUND(E426*U426,2)</f>
        <v>0</v>
      </c>
      <c r="W426" s="135"/>
      <c r="X426" s="135" t="s">
        <v>1458</v>
      </c>
      <c r="Y426" s="135" t="s">
        <v>1459</v>
      </c>
      <c r="Z426" s="125"/>
      <c r="AA426" s="125"/>
      <c r="AB426" s="125"/>
      <c r="AC426" s="125"/>
      <c r="AD426" s="125"/>
      <c r="AE426" s="125"/>
      <c r="AF426" s="125"/>
      <c r="AG426" s="125" t="s">
        <v>2106</v>
      </c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</row>
    <row r="427" spans="1:60" ht="22.5" outlineLevel="2" x14ac:dyDescent="0.2">
      <c r="A427" s="132"/>
      <c r="B427" s="133"/>
      <c r="C427" s="269" t="s">
        <v>12</v>
      </c>
      <c r="D427" s="270"/>
      <c r="E427" s="270"/>
      <c r="F427" s="270"/>
      <c r="G427" s="270"/>
      <c r="H427" s="135"/>
      <c r="I427" s="135"/>
      <c r="J427" s="135"/>
      <c r="K427" s="135"/>
      <c r="L427" s="135"/>
      <c r="M427" s="135"/>
      <c r="N427" s="134"/>
      <c r="O427" s="134"/>
      <c r="P427" s="134"/>
      <c r="Q427" s="134"/>
      <c r="R427" s="135"/>
      <c r="S427" s="135"/>
      <c r="T427" s="135"/>
      <c r="U427" s="135"/>
      <c r="V427" s="135"/>
      <c r="W427" s="135"/>
      <c r="X427" s="135"/>
      <c r="Y427" s="135"/>
      <c r="Z427" s="125"/>
      <c r="AA427" s="125"/>
      <c r="AB427" s="125"/>
      <c r="AC427" s="125"/>
      <c r="AD427" s="125"/>
      <c r="AE427" s="125"/>
      <c r="AF427" s="125"/>
      <c r="AG427" s="125" t="s">
        <v>1462</v>
      </c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54" t="str">
        <f>C427</f>
        <v>Položka obsahuje dodání kompletní sady střešní lávky (tj. 2 ks držáků univerzálních, 2 ks držáku roštu a rošt).</v>
      </c>
      <c r="BB427" s="125"/>
      <c r="BC427" s="125"/>
      <c r="BD427" s="125"/>
      <c r="BE427" s="125"/>
      <c r="BF427" s="125"/>
      <c r="BG427" s="125"/>
      <c r="BH427" s="125"/>
    </row>
    <row r="428" spans="1:60" outlineLevel="2" x14ac:dyDescent="0.2">
      <c r="A428" s="132"/>
      <c r="B428" s="133"/>
      <c r="C428" s="170" t="s">
        <v>13</v>
      </c>
      <c r="D428" s="168"/>
      <c r="E428" s="169">
        <v>1</v>
      </c>
      <c r="F428" s="135"/>
      <c r="G428" s="135"/>
      <c r="H428" s="135"/>
      <c r="I428" s="135"/>
      <c r="J428" s="135"/>
      <c r="K428" s="135"/>
      <c r="L428" s="135"/>
      <c r="M428" s="135"/>
      <c r="N428" s="134"/>
      <c r="O428" s="134"/>
      <c r="P428" s="134"/>
      <c r="Q428" s="134"/>
      <c r="R428" s="135"/>
      <c r="S428" s="135"/>
      <c r="T428" s="135"/>
      <c r="U428" s="135"/>
      <c r="V428" s="135"/>
      <c r="W428" s="135"/>
      <c r="X428" s="135"/>
      <c r="Y428" s="135"/>
      <c r="Z428" s="125"/>
      <c r="AA428" s="125"/>
      <c r="AB428" s="125"/>
      <c r="AC428" s="125"/>
      <c r="AD428" s="125"/>
      <c r="AE428" s="125"/>
      <c r="AF428" s="125"/>
      <c r="AG428" s="125" t="s">
        <v>1619</v>
      </c>
      <c r="AH428" s="125">
        <v>0</v>
      </c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</row>
    <row r="429" spans="1:60" outlineLevel="1" x14ac:dyDescent="0.2">
      <c r="A429" s="147">
        <v>137</v>
      </c>
      <c r="B429" s="148" t="s">
        <v>14</v>
      </c>
      <c r="C429" s="163" t="s">
        <v>15</v>
      </c>
      <c r="D429" s="149" t="s">
        <v>1672</v>
      </c>
      <c r="E429" s="150">
        <v>1</v>
      </c>
      <c r="F429" s="151"/>
      <c r="G429" s="152">
        <f>ROUND(E429*F429,2)</f>
        <v>0</v>
      </c>
      <c r="H429" s="151">
        <v>3375.82</v>
      </c>
      <c r="I429" s="152">
        <f>ROUND(E429*H429,2)</f>
        <v>3375.82</v>
      </c>
      <c r="J429" s="151">
        <v>149.18</v>
      </c>
      <c r="K429" s="152">
        <f>ROUND(E429*J429,2)</f>
        <v>149.18</v>
      </c>
      <c r="L429" s="152">
        <v>21</v>
      </c>
      <c r="M429" s="152">
        <f>G429*(1+L429/100)</f>
        <v>0</v>
      </c>
      <c r="N429" s="150">
        <v>3.8500000000000001E-3</v>
      </c>
      <c r="O429" s="150">
        <f>ROUND(E429*N429,2)</f>
        <v>0</v>
      </c>
      <c r="P429" s="150">
        <v>0</v>
      </c>
      <c r="Q429" s="150">
        <f>ROUND(E429*P429,2)</f>
        <v>0</v>
      </c>
      <c r="R429" s="152"/>
      <c r="S429" s="152" t="s">
        <v>1617</v>
      </c>
      <c r="T429" s="153" t="s">
        <v>1617</v>
      </c>
      <c r="U429" s="135">
        <v>0</v>
      </c>
      <c r="V429" s="135">
        <f>ROUND(E429*U429,2)</f>
        <v>0</v>
      </c>
      <c r="W429" s="135"/>
      <c r="X429" s="135" t="s">
        <v>1458</v>
      </c>
      <c r="Y429" s="135" t="s">
        <v>1459</v>
      </c>
      <c r="Z429" s="125"/>
      <c r="AA429" s="125"/>
      <c r="AB429" s="125"/>
      <c r="AC429" s="125"/>
      <c r="AD429" s="125"/>
      <c r="AE429" s="125"/>
      <c r="AF429" s="125"/>
      <c r="AG429" s="125" t="s">
        <v>2106</v>
      </c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</row>
    <row r="430" spans="1:60" outlineLevel="2" x14ac:dyDescent="0.2">
      <c r="A430" s="132"/>
      <c r="B430" s="133"/>
      <c r="C430" s="269" t="s">
        <v>16</v>
      </c>
      <c r="D430" s="270"/>
      <c r="E430" s="270"/>
      <c r="F430" s="270"/>
      <c r="G430" s="270"/>
      <c r="H430" s="135"/>
      <c r="I430" s="135"/>
      <c r="J430" s="135"/>
      <c r="K430" s="135"/>
      <c r="L430" s="135"/>
      <c r="M430" s="135"/>
      <c r="N430" s="134"/>
      <c r="O430" s="134"/>
      <c r="P430" s="134"/>
      <c r="Q430" s="134"/>
      <c r="R430" s="135"/>
      <c r="S430" s="135"/>
      <c r="T430" s="135"/>
      <c r="U430" s="135"/>
      <c r="V430" s="135"/>
      <c r="W430" s="135"/>
      <c r="X430" s="135"/>
      <c r="Y430" s="135"/>
      <c r="Z430" s="125"/>
      <c r="AA430" s="125"/>
      <c r="AB430" s="125"/>
      <c r="AC430" s="125"/>
      <c r="AD430" s="125"/>
      <c r="AE430" s="125"/>
      <c r="AF430" s="125"/>
      <c r="AG430" s="125" t="s">
        <v>1462</v>
      </c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</row>
    <row r="431" spans="1:60" outlineLevel="2" x14ac:dyDescent="0.2">
      <c r="A431" s="132"/>
      <c r="B431" s="133"/>
      <c r="C431" s="170" t="s">
        <v>1299</v>
      </c>
      <c r="D431" s="168"/>
      <c r="E431" s="169">
        <v>1</v>
      </c>
      <c r="F431" s="135"/>
      <c r="G431" s="135"/>
      <c r="H431" s="135"/>
      <c r="I431" s="135"/>
      <c r="J431" s="135"/>
      <c r="K431" s="135"/>
      <c r="L431" s="135"/>
      <c r="M431" s="135"/>
      <c r="N431" s="134"/>
      <c r="O431" s="134"/>
      <c r="P431" s="134"/>
      <c r="Q431" s="134"/>
      <c r="R431" s="135"/>
      <c r="S431" s="135"/>
      <c r="T431" s="135"/>
      <c r="U431" s="135"/>
      <c r="V431" s="135"/>
      <c r="W431" s="135"/>
      <c r="X431" s="135"/>
      <c r="Y431" s="135"/>
      <c r="Z431" s="125"/>
      <c r="AA431" s="125"/>
      <c r="AB431" s="125"/>
      <c r="AC431" s="125"/>
      <c r="AD431" s="125"/>
      <c r="AE431" s="125"/>
      <c r="AF431" s="125"/>
      <c r="AG431" s="125" t="s">
        <v>1619</v>
      </c>
      <c r="AH431" s="125">
        <v>0</v>
      </c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</row>
    <row r="432" spans="1:60" outlineLevel="1" x14ac:dyDescent="0.2">
      <c r="A432" s="147">
        <v>138</v>
      </c>
      <c r="B432" s="148" t="s">
        <v>17</v>
      </c>
      <c r="C432" s="163" t="s">
        <v>18</v>
      </c>
      <c r="D432" s="149" t="s">
        <v>1716</v>
      </c>
      <c r="E432" s="150">
        <v>21.9</v>
      </c>
      <c r="F432" s="151"/>
      <c r="G432" s="152">
        <f>ROUND(E432*F432,2)</f>
        <v>0</v>
      </c>
      <c r="H432" s="151">
        <v>111.38</v>
      </c>
      <c r="I432" s="152">
        <f>ROUND(E432*H432,2)</f>
        <v>2439.2199999999998</v>
      </c>
      <c r="J432" s="151">
        <v>57.12</v>
      </c>
      <c r="K432" s="152">
        <f>ROUND(E432*J432,2)</f>
        <v>1250.93</v>
      </c>
      <c r="L432" s="152">
        <v>21</v>
      </c>
      <c r="M432" s="152">
        <f>G432*(1+L432/100)</f>
        <v>0</v>
      </c>
      <c r="N432" s="150">
        <v>2.9E-4</v>
      </c>
      <c r="O432" s="150">
        <f>ROUND(E432*N432,2)</f>
        <v>0.01</v>
      </c>
      <c r="P432" s="150">
        <v>0</v>
      </c>
      <c r="Q432" s="150">
        <f>ROUND(E432*P432,2)</f>
        <v>0</v>
      </c>
      <c r="R432" s="152"/>
      <c r="S432" s="152" t="s">
        <v>1617</v>
      </c>
      <c r="T432" s="153" t="s">
        <v>1617</v>
      </c>
      <c r="U432" s="135">
        <v>0</v>
      </c>
      <c r="V432" s="135">
        <f>ROUND(E432*U432,2)</f>
        <v>0</v>
      </c>
      <c r="W432" s="135"/>
      <c r="X432" s="135" t="s">
        <v>1458</v>
      </c>
      <c r="Y432" s="135" t="s">
        <v>1459</v>
      </c>
      <c r="Z432" s="125"/>
      <c r="AA432" s="125"/>
      <c r="AB432" s="125"/>
      <c r="AC432" s="125"/>
      <c r="AD432" s="125"/>
      <c r="AE432" s="125"/>
      <c r="AF432" s="125"/>
      <c r="AG432" s="125" t="s">
        <v>2106</v>
      </c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</row>
    <row r="433" spans="1:60" outlineLevel="2" x14ac:dyDescent="0.2">
      <c r="A433" s="132"/>
      <c r="B433" s="133"/>
      <c r="C433" s="269" t="s">
        <v>19</v>
      </c>
      <c r="D433" s="270"/>
      <c r="E433" s="270"/>
      <c r="F433" s="270"/>
      <c r="G433" s="270"/>
      <c r="H433" s="135"/>
      <c r="I433" s="135"/>
      <c r="J433" s="135"/>
      <c r="K433" s="135"/>
      <c r="L433" s="135"/>
      <c r="M433" s="135"/>
      <c r="N433" s="134"/>
      <c r="O433" s="134"/>
      <c r="P433" s="134"/>
      <c r="Q433" s="134"/>
      <c r="R433" s="135"/>
      <c r="S433" s="135"/>
      <c r="T433" s="135"/>
      <c r="U433" s="135"/>
      <c r="V433" s="135"/>
      <c r="W433" s="135"/>
      <c r="X433" s="135"/>
      <c r="Y433" s="135"/>
      <c r="Z433" s="125"/>
      <c r="AA433" s="125"/>
      <c r="AB433" s="125"/>
      <c r="AC433" s="125"/>
      <c r="AD433" s="125"/>
      <c r="AE433" s="125"/>
      <c r="AF433" s="125"/>
      <c r="AG433" s="125" t="s">
        <v>1462</v>
      </c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</row>
    <row r="434" spans="1:60" outlineLevel="2" x14ac:dyDescent="0.2">
      <c r="A434" s="132"/>
      <c r="B434" s="133"/>
      <c r="C434" s="170" t="s">
        <v>20</v>
      </c>
      <c r="D434" s="168"/>
      <c r="E434" s="169">
        <v>21.9</v>
      </c>
      <c r="F434" s="135"/>
      <c r="G434" s="135"/>
      <c r="H434" s="135"/>
      <c r="I434" s="135"/>
      <c r="J434" s="135"/>
      <c r="K434" s="135"/>
      <c r="L434" s="135"/>
      <c r="M434" s="135"/>
      <c r="N434" s="134"/>
      <c r="O434" s="134"/>
      <c r="P434" s="134"/>
      <c r="Q434" s="134"/>
      <c r="R434" s="135"/>
      <c r="S434" s="135"/>
      <c r="T434" s="135"/>
      <c r="U434" s="135"/>
      <c r="V434" s="135"/>
      <c r="W434" s="135"/>
      <c r="X434" s="135"/>
      <c r="Y434" s="135"/>
      <c r="Z434" s="125"/>
      <c r="AA434" s="125"/>
      <c r="AB434" s="125"/>
      <c r="AC434" s="125"/>
      <c r="AD434" s="125"/>
      <c r="AE434" s="125"/>
      <c r="AF434" s="125"/>
      <c r="AG434" s="125" t="s">
        <v>1619</v>
      </c>
      <c r="AH434" s="125">
        <v>0</v>
      </c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</row>
    <row r="435" spans="1:60" outlineLevel="1" x14ac:dyDescent="0.2">
      <c r="A435" s="147">
        <v>139</v>
      </c>
      <c r="B435" s="148" t="s">
        <v>21</v>
      </c>
      <c r="C435" s="163" t="s">
        <v>22</v>
      </c>
      <c r="D435" s="149" t="s">
        <v>1672</v>
      </c>
      <c r="E435" s="150">
        <v>2</v>
      </c>
      <c r="F435" s="151"/>
      <c r="G435" s="152">
        <f>ROUND(E435*F435,2)</f>
        <v>0</v>
      </c>
      <c r="H435" s="151">
        <v>5080.82</v>
      </c>
      <c r="I435" s="152">
        <f>ROUND(E435*H435,2)</f>
        <v>10161.64</v>
      </c>
      <c r="J435" s="151">
        <v>149.18</v>
      </c>
      <c r="K435" s="152">
        <f>ROUND(E435*J435,2)</f>
        <v>298.36</v>
      </c>
      <c r="L435" s="152">
        <v>21</v>
      </c>
      <c r="M435" s="152">
        <f>G435*(1+L435/100)</f>
        <v>0</v>
      </c>
      <c r="N435" s="150">
        <v>3.8500000000000001E-3</v>
      </c>
      <c r="O435" s="150">
        <f>ROUND(E435*N435,2)</f>
        <v>0.01</v>
      </c>
      <c r="P435" s="150">
        <v>0</v>
      </c>
      <c r="Q435" s="150">
        <f>ROUND(E435*P435,2)</f>
        <v>0</v>
      </c>
      <c r="R435" s="152"/>
      <c r="S435" s="152" t="s">
        <v>1617</v>
      </c>
      <c r="T435" s="153" t="s">
        <v>1617</v>
      </c>
      <c r="U435" s="135">
        <v>0</v>
      </c>
      <c r="V435" s="135">
        <f>ROUND(E435*U435,2)</f>
        <v>0</v>
      </c>
      <c r="W435" s="135"/>
      <c r="X435" s="135" t="s">
        <v>1458</v>
      </c>
      <c r="Y435" s="135" t="s">
        <v>1459</v>
      </c>
      <c r="Z435" s="125"/>
      <c r="AA435" s="125"/>
      <c r="AB435" s="125"/>
      <c r="AC435" s="125"/>
      <c r="AD435" s="125"/>
      <c r="AE435" s="125"/>
      <c r="AF435" s="125"/>
      <c r="AG435" s="125" t="s">
        <v>2106</v>
      </c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</row>
    <row r="436" spans="1:60" ht="22.5" outlineLevel="2" x14ac:dyDescent="0.2">
      <c r="A436" s="132"/>
      <c r="B436" s="133"/>
      <c r="C436" s="269" t="s">
        <v>23</v>
      </c>
      <c r="D436" s="270"/>
      <c r="E436" s="270"/>
      <c r="F436" s="270"/>
      <c r="G436" s="270"/>
      <c r="H436" s="135"/>
      <c r="I436" s="135"/>
      <c r="J436" s="135"/>
      <c r="K436" s="135"/>
      <c r="L436" s="135"/>
      <c r="M436" s="135"/>
      <c r="N436" s="134"/>
      <c r="O436" s="134"/>
      <c r="P436" s="134"/>
      <c r="Q436" s="134"/>
      <c r="R436" s="135"/>
      <c r="S436" s="135"/>
      <c r="T436" s="135"/>
      <c r="U436" s="135"/>
      <c r="V436" s="135"/>
      <c r="W436" s="135"/>
      <c r="X436" s="135"/>
      <c r="Y436" s="135"/>
      <c r="Z436" s="125"/>
      <c r="AA436" s="125"/>
      <c r="AB436" s="125"/>
      <c r="AC436" s="125"/>
      <c r="AD436" s="125"/>
      <c r="AE436" s="125"/>
      <c r="AF436" s="125"/>
      <c r="AG436" s="125" t="s">
        <v>1462</v>
      </c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54" t="str">
        <f>C436</f>
        <v>Pložka obsahuje kompletní sadu pro odvětrání kanalizace - nástavec pro odvětrání, flexi hadici se stahovacím páskem, těsnící pryžová manžeta, těsnící tmel a tašku prostupovou.</v>
      </c>
      <c r="BB436" s="125"/>
      <c r="BC436" s="125"/>
      <c r="BD436" s="125"/>
      <c r="BE436" s="125"/>
      <c r="BF436" s="125"/>
      <c r="BG436" s="125"/>
      <c r="BH436" s="125"/>
    </row>
    <row r="437" spans="1:60" outlineLevel="2" x14ac:dyDescent="0.2">
      <c r="A437" s="132"/>
      <c r="B437" s="133"/>
      <c r="C437" s="170" t="s">
        <v>24</v>
      </c>
      <c r="D437" s="168"/>
      <c r="E437" s="169">
        <v>2</v>
      </c>
      <c r="F437" s="135"/>
      <c r="G437" s="135"/>
      <c r="H437" s="135"/>
      <c r="I437" s="135"/>
      <c r="J437" s="135"/>
      <c r="K437" s="135"/>
      <c r="L437" s="135"/>
      <c r="M437" s="135"/>
      <c r="N437" s="134"/>
      <c r="O437" s="134"/>
      <c r="P437" s="134"/>
      <c r="Q437" s="134"/>
      <c r="R437" s="135"/>
      <c r="S437" s="135"/>
      <c r="T437" s="135"/>
      <c r="U437" s="135"/>
      <c r="V437" s="135"/>
      <c r="W437" s="135"/>
      <c r="X437" s="135"/>
      <c r="Y437" s="135"/>
      <c r="Z437" s="125"/>
      <c r="AA437" s="125"/>
      <c r="AB437" s="125"/>
      <c r="AC437" s="125"/>
      <c r="AD437" s="125"/>
      <c r="AE437" s="125"/>
      <c r="AF437" s="125"/>
      <c r="AG437" s="125" t="s">
        <v>1619</v>
      </c>
      <c r="AH437" s="125">
        <v>0</v>
      </c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</row>
    <row r="438" spans="1:60" outlineLevel="1" x14ac:dyDescent="0.2">
      <c r="A438" s="147">
        <v>140</v>
      </c>
      <c r="B438" s="148" t="s">
        <v>25</v>
      </c>
      <c r="C438" s="163" t="s">
        <v>26</v>
      </c>
      <c r="D438" s="149" t="s">
        <v>1716</v>
      </c>
      <c r="E438" s="150">
        <v>10.95</v>
      </c>
      <c r="F438" s="151"/>
      <c r="G438" s="152">
        <f>ROUND(E438*F438,2)</f>
        <v>0</v>
      </c>
      <c r="H438" s="151">
        <v>0</v>
      </c>
      <c r="I438" s="152">
        <f>ROUND(E438*H438,2)</f>
        <v>0</v>
      </c>
      <c r="J438" s="151">
        <v>43.9</v>
      </c>
      <c r="K438" s="152">
        <f>ROUND(E438*J438,2)</f>
        <v>480.71</v>
      </c>
      <c r="L438" s="152">
        <v>21</v>
      </c>
      <c r="M438" s="152">
        <f>G438*(1+L438/100)</f>
        <v>0</v>
      </c>
      <c r="N438" s="150">
        <v>0</v>
      </c>
      <c r="O438" s="150">
        <f>ROUND(E438*N438,2)</f>
        <v>0</v>
      </c>
      <c r="P438" s="150">
        <v>2.3E-2</v>
      </c>
      <c r="Q438" s="150">
        <f>ROUND(E438*P438,2)</f>
        <v>0.25</v>
      </c>
      <c r="R438" s="152"/>
      <c r="S438" s="152" t="s">
        <v>1617</v>
      </c>
      <c r="T438" s="153" t="s">
        <v>1617</v>
      </c>
      <c r="U438" s="135">
        <v>0</v>
      </c>
      <c r="V438" s="135">
        <f>ROUND(E438*U438,2)</f>
        <v>0</v>
      </c>
      <c r="W438" s="135"/>
      <c r="X438" s="135" t="s">
        <v>1458</v>
      </c>
      <c r="Y438" s="135" t="s">
        <v>1459</v>
      </c>
      <c r="Z438" s="125"/>
      <c r="AA438" s="125"/>
      <c r="AB438" s="125"/>
      <c r="AC438" s="125"/>
      <c r="AD438" s="125"/>
      <c r="AE438" s="125"/>
      <c r="AF438" s="125"/>
      <c r="AG438" s="125" t="s">
        <v>2106</v>
      </c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</row>
    <row r="439" spans="1:60" outlineLevel="2" x14ac:dyDescent="0.2">
      <c r="A439" s="132"/>
      <c r="B439" s="133"/>
      <c r="C439" s="170" t="s">
        <v>27</v>
      </c>
      <c r="D439" s="168"/>
      <c r="E439" s="169">
        <v>10.95</v>
      </c>
      <c r="F439" s="135"/>
      <c r="G439" s="135"/>
      <c r="H439" s="135"/>
      <c r="I439" s="135"/>
      <c r="J439" s="135"/>
      <c r="K439" s="135"/>
      <c r="L439" s="135"/>
      <c r="M439" s="135"/>
      <c r="N439" s="134"/>
      <c r="O439" s="134"/>
      <c r="P439" s="134"/>
      <c r="Q439" s="134"/>
      <c r="R439" s="135"/>
      <c r="S439" s="135"/>
      <c r="T439" s="135"/>
      <c r="U439" s="135"/>
      <c r="V439" s="135"/>
      <c r="W439" s="135"/>
      <c r="X439" s="135"/>
      <c r="Y439" s="135"/>
      <c r="Z439" s="125"/>
      <c r="AA439" s="125"/>
      <c r="AB439" s="125"/>
      <c r="AC439" s="125"/>
      <c r="AD439" s="125"/>
      <c r="AE439" s="125"/>
      <c r="AF439" s="125"/>
      <c r="AG439" s="125" t="s">
        <v>1619</v>
      </c>
      <c r="AH439" s="125">
        <v>0</v>
      </c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</row>
    <row r="440" spans="1:60" outlineLevel="1" x14ac:dyDescent="0.2">
      <c r="A440" s="147">
        <v>141</v>
      </c>
      <c r="B440" s="148" t="s">
        <v>28</v>
      </c>
      <c r="C440" s="163" t="s">
        <v>29</v>
      </c>
      <c r="D440" s="149" t="s">
        <v>1641</v>
      </c>
      <c r="E440" s="150">
        <v>125.74</v>
      </c>
      <c r="F440" s="151"/>
      <c r="G440" s="152">
        <f>ROUND(E440*F440,2)</f>
        <v>0</v>
      </c>
      <c r="H440" s="151">
        <v>0</v>
      </c>
      <c r="I440" s="152">
        <f>ROUND(E440*H440,2)</f>
        <v>0</v>
      </c>
      <c r="J440" s="151">
        <v>76</v>
      </c>
      <c r="K440" s="152">
        <f>ROUND(E440*J440,2)</f>
        <v>9556.24</v>
      </c>
      <c r="L440" s="152">
        <v>21</v>
      </c>
      <c r="M440" s="152">
        <f>G440*(1+L440/100)</f>
        <v>0</v>
      </c>
      <c r="N440" s="150">
        <v>0</v>
      </c>
      <c r="O440" s="150">
        <f>ROUND(E440*N440,2)</f>
        <v>0</v>
      </c>
      <c r="P440" s="150">
        <v>0.05</v>
      </c>
      <c r="Q440" s="150">
        <f>ROUND(E440*P440,2)</f>
        <v>6.29</v>
      </c>
      <c r="R440" s="152"/>
      <c r="S440" s="152" t="s">
        <v>1617</v>
      </c>
      <c r="T440" s="153" t="s">
        <v>1617</v>
      </c>
      <c r="U440" s="135">
        <v>0</v>
      </c>
      <c r="V440" s="135">
        <f>ROUND(E440*U440,2)</f>
        <v>0</v>
      </c>
      <c r="W440" s="135"/>
      <c r="X440" s="135" t="s">
        <v>1458</v>
      </c>
      <c r="Y440" s="135" t="s">
        <v>1459</v>
      </c>
      <c r="Z440" s="125"/>
      <c r="AA440" s="125"/>
      <c r="AB440" s="125"/>
      <c r="AC440" s="125"/>
      <c r="AD440" s="125"/>
      <c r="AE440" s="125"/>
      <c r="AF440" s="125"/>
      <c r="AG440" s="125" t="s">
        <v>2106</v>
      </c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</row>
    <row r="441" spans="1:60" outlineLevel="2" x14ac:dyDescent="0.2">
      <c r="A441" s="132"/>
      <c r="B441" s="133"/>
      <c r="C441" s="170" t="s">
        <v>30</v>
      </c>
      <c r="D441" s="168"/>
      <c r="E441" s="169">
        <v>125.74</v>
      </c>
      <c r="F441" s="135"/>
      <c r="G441" s="135"/>
      <c r="H441" s="135"/>
      <c r="I441" s="135"/>
      <c r="J441" s="135"/>
      <c r="K441" s="135"/>
      <c r="L441" s="135"/>
      <c r="M441" s="135"/>
      <c r="N441" s="134"/>
      <c r="O441" s="134"/>
      <c r="P441" s="134"/>
      <c r="Q441" s="134"/>
      <c r="R441" s="135"/>
      <c r="S441" s="135"/>
      <c r="T441" s="135"/>
      <c r="U441" s="135"/>
      <c r="V441" s="135"/>
      <c r="W441" s="135"/>
      <c r="X441" s="135"/>
      <c r="Y441" s="135"/>
      <c r="Z441" s="125"/>
      <c r="AA441" s="125"/>
      <c r="AB441" s="125"/>
      <c r="AC441" s="125"/>
      <c r="AD441" s="125"/>
      <c r="AE441" s="125"/>
      <c r="AF441" s="125"/>
      <c r="AG441" s="125" t="s">
        <v>1619</v>
      </c>
      <c r="AH441" s="125">
        <v>0</v>
      </c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</row>
    <row r="442" spans="1:60" ht="22.5" outlineLevel="1" x14ac:dyDescent="0.2">
      <c r="A442" s="147">
        <v>142</v>
      </c>
      <c r="B442" s="148" t="s">
        <v>819</v>
      </c>
      <c r="C442" s="163" t="s">
        <v>820</v>
      </c>
      <c r="D442" s="149" t="s">
        <v>1641</v>
      </c>
      <c r="E442" s="150">
        <v>125.74</v>
      </c>
      <c r="F442" s="151"/>
      <c r="G442" s="152">
        <f>ROUND(E442*F442,2)</f>
        <v>0</v>
      </c>
      <c r="H442" s="151">
        <v>95.91</v>
      </c>
      <c r="I442" s="152">
        <f>ROUND(E442*H442,2)</f>
        <v>12059.72</v>
      </c>
      <c r="J442" s="151">
        <v>74.59</v>
      </c>
      <c r="K442" s="152">
        <f>ROUND(E442*J442,2)</f>
        <v>9378.9500000000007</v>
      </c>
      <c r="L442" s="152">
        <v>21</v>
      </c>
      <c r="M442" s="152">
        <f>G442*(1+L442/100)</f>
        <v>0</v>
      </c>
      <c r="N442" s="150">
        <v>2.1000000000000001E-4</v>
      </c>
      <c r="O442" s="150">
        <f>ROUND(E442*N442,2)</f>
        <v>0.03</v>
      </c>
      <c r="P442" s="150">
        <v>0</v>
      </c>
      <c r="Q442" s="150">
        <f>ROUND(E442*P442,2)</f>
        <v>0</v>
      </c>
      <c r="R442" s="152"/>
      <c r="S442" s="152" t="s">
        <v>1617</v>
      </c>
      <c r="T442" s="153" t="s">
        <v>1617</v>
      </c>
      <c r="U442" s="135">
        <v>0</v>
      </c>
      <c r="V442" s="135">
        <f>ROUND(E442*U442,2)</f>
        <v>0</v>
      </c>
      <c r="W442" s="135"/>
      <c r="X442" s="135" t="s">
        <v>1458</v>
      </c>
      <c r="Y442" s="135" t="s">
        <v>1459</v>
      </c>
      <c r="Z442" s="125"/>
      <c r="AA442" s="125"/>
      <c r="AB442" s="125"/>
      <c r="AC442" s="125"/>
      <c r="AD442" s="125"/>
      <c r="AE442" s="125"/>
      <c r="AF442" s="125"/>
      <c r="AG442" s="125" t="s">
        <v>2106</v>
      </c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</row>
    <row r="443" spans="1:60" outlineLevel="2" x14ac:dyDescent="0.2">
      <c r="A443" s="132"/>
      <c r="B443" s="133"/>
      <c r="C443" s="269" t="s">
        <v>821</v>
      </c>
      <c r="D443" s="270"/>
      <c r="E443" s="270"/>
      <c r="F443" s="270"/>
      <c r="G443" s="270"/>
      <c r="H443" s="135"/>
      <c r="I443" s="135"/>
      <c r="J443" s="135"/>
      <c r="K443" s="135"/>
      <c r="L443" s="135"/>
      <c r="M443" s="135"/>
      <c r="N443" s="134"/>
      <c r="O443" s="134"/>
      <c r="P443" s="134"/>
      <c r="Q443" s="134"/>
      <c r="R443" s="135"/>
      <c r="S443" s="135"/>
      <c r="T443" s="135"/>
      <c r="U443" s="135"/>
      <c r="V443" s="135"/>
      <c r="W443" s="135"/>
      <c r="X443" s="135"/>
      <c r="Y443" s="135"/>
      <c r="Z443" s="125"/>
      <c r="AA443" s="125"/>
      <c r="AB443" s="125"/>
      <c r="AC443" s="125"/>
      <c r="AD443" s="125"/>
      <c r="AE443" s="125"/>
      <c r="AF443" s="125"/>
      <c r="AG443" s="125" t="s">
        <v>1462</v>
      </c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</row>
    <row r="444" spans="1:60" ht="22.5" outlineLevel="2" x14ac:dyDescent="0.2">
      <c r="A444" s="132"/>
      <c r="B444" s="133"/>
      <c r="C444" s="170" t="s">
        <v>31</v>
      </c>
      <c r="D444" s="168"/>
      <c r="E444" s="169">
        <v>125.74</v>
      </c>
      <c r="F444" s="135"/>
      <c r="G444" s="135"/>
      <c r="H444" s="135"/>
      <c r="I444" s="135"/>
      <c r="J444" s="135"/>
      <c r="K444" s="135"/>
      <c r="L444" s="135"/>
      <c r="M444" s="135"/>
      <c r="N444" s="134"/>
      <c r="O444" s="134"/>
      <c r="P444" s="134"/>
      <c r="Q444" s="134"/>
      <c r="R444" s="135"/>
      <c r="S444" s="135"/>
      <c r="T444" s="135"/>
      <c r="U444" s="135"/>
      <c r="V444" s="135"/>
      <c r="W444" s="135"/>
      <c r="X444" s="135"/>
      <c r="Y444" s="135"/>
      <c r="Z444" s="125"/>
      <c r="AA444" s="125"/>
      <c r="AB444" s="125"/>
      <c r="AC444" s="125"/>
      <c r="AD444" s="125"/>
      <c r="AE444" s="125"/>
      <c r="AF444" s="125"/>
      <c r="AG444" s="125" t="s">
        <v>1619</v>
      </c>
      <c r="AH444" s="125">
        <v>0</v>
      </c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</row>
    <row r="445" spans="1:60" ht="22.5" outlineLevel="1" x14ac:dyDescent="0.2">
      <c r="A445" s="147">
        <v>143</v>
      </c>
      <c r="B445" s="148" t="s">
        <v>32</v>
      </c>
      <c r="C445" s="163" t="s">
        <v>2100</v>
      </c>
      <c r="D445" s="149" t="s">
        <v>1682</v>
      </c>
      <c r="E445" s="150">
        <v>6.5388999999999999</v>
      </c>
      <c r="F445" s="151"/>
      <c r="G445" s="152">
        <f>ROUND(E445*F445,2)</f>
        <v>0</v>
      </c>
      <c r="H445" s="151">
        <v>0</v>
      </c>
      <c r="I445" s="152">
        <f>ROUND(E445*H445,2)</f>
        <v>0</v>
      </c>
      <c r="J445" s="151">
        <v>2350</v>
      </c>
      <c r="K445" s="152">
        <f>ROUND(E445*J445,2)</f>
        <v>15366.42</v>
      </c>
      <c r="L445" s="152">
        <v>21</v>
      </c>
      <c r="M445" s="152">
        <f>G445*(1+L445/100)</f>
        <v>0</v>
      </c>
      <c r="N445" s="150">
        <v>0</v>
      </c>
      <c r="O445" s="150">
        <f>ROUND(E445*N445,2)</f>
        <v>0</v>
      </c>
      <c r="P445" s="150">
        <v>0</v>
      </c>
      <c r="Q445" s="150">
        <f>ROUND(E445*P445,2)</f>
        <v>0</v>
      </c>
      <c r="R445" s="152"/>
      <c r="S445" s="152" t="s">
        <v>1456</v>
      </c>
      <c r="T445" s="153" t="s">
        <v>1457</v>
      </c>
      <c r="U445" s="135">
        <v>0</v>
      </c>
      <c r="V445" s="135">
        <f>ROUND(E445*U445,2)</f>
        <v>0</v>
      </c>
      <c r="W445" s="135"/>
      <c r="X445" s="135" t="s">
        <v>1458</v>
      </c>
      <c r="Y445" s="135" t="s">
        <v>1459</v>
      </c>
      <c r="Z445" s="125"/>
      <c r="AA445" s="125"/>
      <c r="AB445" s="125"/>
      <c r="AC445" s="125"/>
      <c r="AD445" s="125"/>
      <c r="AE445" s="125"/>
      <c r="AF445" s="125"/>
      <c r="AG445" s="125" t="s">
        <v>1460</v>
      </c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</row>
    <row r="446" spans="1:60" outlineLevel="2" x14ac:dyDescent="0.2">
      <c r="A446" s="132"/>
      <c r="B446" s="133"/>
      <c r="C446" s="170" t="s">
        <v>33</v>
      </c>
      <c r="D446" s="168"/>
      <c r="E446" s="169">
        <v>6.54</v>
      </c>
      <c r="F446" s="135"/>
      <c r="G446" s="135"/>
      <c r="H446" s="135"/>
      <c r="I446" s="135"/>
      <c r="J446" s="135"/>
      <c r="K446" s="135"/>
      <c r="L446" s="135"/>
      <c r="M446" s="135"/>
      <c r="N446" s="134"/>
      <c r="O446" s="134"/>
      <c r="P446" s="134"/>
      <c r="Q446" s="134"/>
      <c r="R446" s="135"/>
      <c r="S446" s="135"/>
      <c r="T446" s="135"/>
      <c r="U446" s="135"/>
      <c r="V446" s="135"/>
      <c r="W446" s="135"/>
      <c r="X446" s="135"/>
      <c r="Y446" s="135"/>
      <c r="Z446" s="125"/>
      <c r="AA446" s="125"/>
      <c r="AB446" s="125"/>
      <c r="AC446" s="125"/>
      <c r="AD446" s="125"/>
      <c r="AE446" s="125"/>
      <c r="AF446" s="125"/>
      <c r="AG446" s="125" t="s">
        <v>1619</v>
      </c>
      <c r="AH446" s="125">
        <v>0</v>
      </c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</row>
    <row r="447" spans="1:60" outlineLevel="1" x14ac:dyDescent="0.2">
      <c r="A447" s="155">
        <v>144</v>
      </c>
      <c r="B447" s="156" t="s">
        <v>824</v>
      </c>
      <c r="C447" s="164" t="s">
        <v>825</v>
      </c>
      <c r="D447" s="157" t="s">
        <v>1232</v>
      </c>
      <c r="E447" s="158">
        <f>(G445+G442+G440+G438+G435+G432+G429+G426+G422+G419+G416+G413+G411+G408)*0.01</f>
        <v>0</v>
      </c>
      <c r="F447" s="159"/>
      <c r="G447" s="160">
        <f>ROUND(E447*F447,2)</f>
        <v>0</v>
      </c>
      <c r="H447" s="159">
        <v>0</v>
      </c>
      <c r="I447" s="160">
        <f>ROUND(E447*H447,2)</f>
        <v>0</v>
      </c>
      <c r="J447" s="159">
        <v>9.9</v>
      </c>
      <c r="K447" s="160">
        <f>ROUND(E447*J447,2)</f>
        <v>0</v>
      </c>
      <c r="L447" s="160">
        <v>21</v>
      </c>
      <c r="M447" s="160">
        <f>G447*(1+L447/100)</f>
        <v>0</v>
      </c>
      <c r="N447" s="158">
        <v>0</v>
      </c>
      <c r="O447" s="158">
        <f>ROUND(E447*N447,2)</f>
        <v>0</v>
      </c>
      <c r="P447" s="158">
        <v>0</v>
      </c>
      <c r="Q447" s="158">
        <f>ROUND(E447*P447,2)</f>
        <v>0</v>
      </c>
      <c r="R447" s="160"/>
      <c r="S447" s="160" t="s">
        <v>1617</v>
      </c>
      <c r="T447" s="161" t="s">
        <v>1617</v>
      </c>
      <c r="U447" s="135">
        <v>0</v>
      </c>
      <c r="V447" s="135">
        <f>ROUND(E447*U447,2)</f>
        <v>0</v>
      </c>
      <c r="W447" s="135"/>
      <c r="X447" s="135" t="s">
        <v>1458</v>
      </c>
      <c r="Y447" s="135" t="s">
        <v>1459</v>
      </c>
      <c r="Z447" s="125"/>
      <c r="AA447" s="125"/>
      <c r="AB447" s="125"/>
      <c r="AC447" s="125"/>
      <c r="AD447" s="125"/>
      <c r="AE447" s="125"/>
      <c r="AF447" s="125"/>
      <c r="AG447" s="125" t="s">
        <v>2288</v>
      </c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</row>
    <row r="448" spans="1:60" x14ac:dyDescent="0.2">
      <c r="A448" s="140" t="s">
        <v>1451</v>
      </c>
      <c r="B448" s="141" t="s">
        <v>1361</v>
      </c>
      <c r="C448" s="162" t="s">
        <v>1362</v>
      </c>
      <c r="D448" s="142"/>
      <c r="E448" s="143"/>
      <c r="F448" s="144"/>
      <c r="G448" s="144">
        <f>SUMIF(AG449:AG477,"&lt;&gt;NOR",G449:G477)</f>
        <v>0</v>
      </c>
      <c r="H448" s="144"/>
      <c r="I448" s="144">
        <f>SUM(I449:I477)</f>
        <v>659.03</v>
      </c>
      <c r="J448" s="144"/>
      <c r="K448" s="144">
        <f>SUM(K449:K477)</f>
        <v>144171.64000000001</v>
      </c>
      <c r="L448" s="144"/>
      <c r="M448" s="144">
        <f>SUM(M449:M477)</f>
        <v>0</v>
      </c>
      <c r="N448" s="143"/>
      <c r="O448" s="143">
        <f>SUM(O449:O477)</f>
        <v>0.4</v>
      </c>
      <c r="P448" s="143"/>
      <c r="Q448" s="143">
        <f>SUM(Q449:Q477)</f>
        <v>1.33</v>
      </c>
      <c r="R448" s="144"/>
      <c r="S448" s="144"/>
      <c r="T448" s="145"/>
      <c r="U448" s="139"/>
      <c r="V448" s="139">
        <f>SUM(V449:V477)</f>
        <v>0</v>
      </c>
      <c r="W448" s="139"/>
      <c r="X448" s="139"/>
      <c r="Y448" s="139"/>
      <c r="AG448" t="s">
        <v>1452</v>
      </c>
    </row>
    <row r="449" spans="1:60" outlineLevel="1" x14ac:dyDescent="0.2">
      <c r="A449" s="147">
        <v>145</v>
      </c>
      <c r="B449" s="148" t="s">
        <v>34</v>
      </c>
      <c r="C449" s="163" t="s">
        <v>35</v>
      </c>
      <c r="D449" s="149" t="s">
        <v>1641</v>
      </c>
      <c r="E449" s="150">
        <v>19.1995</v>
      </c>
      <c r="F449" s="151"/>
      <c r="G449" s="152">
        <f>ROUND(E449*F449,2)</f>
        <v>0</v>
      </c>
      <c r="H449" s="151">
        <v>0</v>
      </c>
      <c r="I449" s="152">
        <f>ROUND(E449*H449,2)</f>
        <v>0</v>
      </c>
      <c r="J449" s="151">
        <v>197</v>
      </c>
      <c r="K449" s="152">
        <f>ROUND(E449*J449,2)</f>
        <v>3782.3</v>
      </c>
      <c r="L449" s="152">
        <v>21</v>
      </c>
      <c r="M449" s="152">
        <f>G449*(1+L449/100)</f>
        <v>0</v>
      </c>
      <c r="N449" s="150">
        <v>0</v>
      </c>
      <c r="O449" s="150">
        <f>ROUND(E449*N449,2)</f>
        <v>0</v>
      </c>
      <c r="P449" s="150">
        <v>1.098E-2</v>
      </c>
      <c r="Q449" s="150">
        <f>ROUND(E449*P449,2)</f>
        <v>0.21</v>
      </c>
      <c r="R449" s="152"/>
      <c r="S449" s="152" t="s">
        <v>1617</v>
      </c>
      <c r="T449" s="153" t="s">
        <v>1617</v>
      </c>
      <c r="U449" s="135">
        <v>0</v>
      </c>
      <c r="V449" s="135">
        <f>ROUND(E449*U449,2)</f>
        <v>0</v>
      </c>
      <c r="W449" s="135"/>
      <c r="X449" s="135" t="s">
        <v>1458</v>
      </c>
      <c r="Y449" s="135" t="s">
        <v>1459</v>
      </c>
      <c r="Z449" s="125"/>
      <c r="AA449" s="125"/>
      <c r="AB449" s="125"/>
      <c r="AC449" s="125"/>
      <c r="AD449" s="125"/>
      <c r="AE449" s="125"/>
      <c r="AF449" s="125"/>
      <c r="AG449" s="125" t="s">
        <v>2106</v>
      </c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</row>
    <row r="450" spans="1:60" outlineLevel="2" x14ac:dyDescent="0.2">
      <c r="A450" s="132"/>
      <c r="B450" s="133"/>
      <c r="C450" s="170" t="s">
        <v>36</v>
      </c>
      <c r="D450" s="168"/>
      <c r="E450" s="169">
        <v>19.2</v>
      </c>
      <c r="F450" s="135"/>
      <c r="G450" s="135"/>
      <c r="H450" s="135"/>
      <c r="I450" s="135"/>
      <c r="J450" s="135"/>
      <c r="K450" s="135"/>
      <c r="L450" s="135"/>
      <c r="M450" s="135"/>
      <c r="N450" s="134"/>
      <c r="O450" s="134"/>
      <c r="P450" s="134"/>
      <c r="Q450" s="134"/>
      <c r="R450" s="135"/>
      <c r="S450" s="135"/>
      <c r="T450" s="135"/>
      <c r="U450" s="135"/>
      <c r="V450" s="135"/>
      <c r="W450" s="135"/>
      <c r="X450" s="135"/>
      <c r="Y450" s="135"/>
      <c r="Z450" s="125"/>
      <c r="AA450" s="125"/>
      <c r="AB450" s="125"/>
      <c r="AC450" s="125"/>
      <c r="AD450" s="125"/>
      <c r="AE450" s="125"/>
      <c r="AF450" s="125"/>
      <c r="AG450" s="125" t="s">
        <v>1619</v>
      </c>
      <c r="AH450" s="125">
        <v>0</v>
      </c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</row>
    <row r="451" spans="1:60" outlineLevel="1" x14ac:dyDescent="0.2">
      <c r="A451" s="147">
        <v>146</v>
      </c>
      <c r="B451" s="148" t="s">
        <v>37</v>
      </c>
      <c r="C451" s="163" t="s">
        <v>38</v>
      </c>
      <c r="D451" s="149" t="s">
        <v>1641</v>
      </c>
      <c r="E451" s="150">
        <v>19.1995</v>
      </c>
      <c r="F451" s="151"/>
      <c r="G451" s="152">
        <f>ROUND(E451*F451,2)</f>
        <v>0</v>
      </c>
      <c r="H451" s="151">
        <v>0</v>
      </c>
      <c r="I451" s="152">
        <f>ROUND(E451*H451,2)</f>
        <v>0</v>
      </c>
      <c r="J451" s="151">
        <v>35.1</v>
      </c>
      <c r="K451" s="152">
        <f>ROUND(E451*J451,2)</f>
        <v>673.9</v>
      </c>
      <c r="L451" s="152">
        <v>21</v>
      </c>
      <c r="M451" s="152">
        <f>G451*(1+L451/100)</f>
        <v>0</v>
      </c>
      <c r="N451" s="150">
        <v>0</v>
      </c>
      <c r="O451" s="150">
        <f>ROUND(E451*N451,2)</f>
        <v>0</v>
      </c>
      <c r="P451" s="150">
        <v>8.0000000000000002E-3</v>
      </c>
      <c r="Q451" s="150">
        <f>ROUND(E451*P451,2)</f>
        <v>0.15</v>
      </c>
      <c r="R451" s="152"/>
      <c r="S451" s="152" t="s">
        <v>1617</v>
      </c>
      <c r="T451" s="153" t="s">
        <v>1617</v>
      </c>
      <c r="U451" s="135">
        <v>0</v>
      </c>
      <c r="V451" s="135">
        <f>ROUND(E451*U451,2)</f>
        <v>0</v>
      </c>
      <c r="W451" s="135"/>
      <c r="X451" s="135" t="s">
        <v>1458</v>
      </c>
      <c r="Y451" s="135" t="s">
        <v>1459</v>
      </c>
      <c r="Z451" s="125"/>
      <c r="AA451" s="125"/>
      <c r="AB451" s="125"/>
      <c r="AC451" s="125"/>
      <c r="AD451" s="125"/>
      <c r="AE451" s="125"/>
      <c r="AF451" s="125"/>
      <c r="AG451" s="125" t="s">
        <v>2106</v>
      </c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</row>
    <row r="452" spans="1:60" outlineLevel="2" x14ac:dyDescent="0.2">
      <c r="A452" s="132"/>
      <c r="B452" s="133"/>
      <c r="C452" s="170" t="s">
        <v>39</v>
      </c>
      <c r="D452" s="168"/>
      <c r="E452" s="169">
        <v>19.2</v>
      </c>
      <c r="F452" s="135"/>
      <c r="G452" s="135"/>
      <c r="H452" s="135"/>
      <c r="I452" s="135"/>
      <c r="J452" s="135"/>
      <c r="K452" s="135"/>
      <c r="L452" s="135"/>
      <c r="M452" s="135"/>
      <c r="N452" s="134"/>
      <c r="O452" s="134"/>
      <c r="P452" s="134"/>
      <c r="Q452" s="134"/>
      <c r="R452" s="135"/>
      <c r="S452" s="135"/>
      <c r="T452" s="135"/>
      <c r="U452" s="135"/>
      <c r="V452" s="135"/>
      <c r="W452" s="135"/>
      <c r="X452" s="135"/>
      <c r="Y452" s="135"/>
      <c r="Z452" s="125"/>
      <c r="AA452" s="125"/>
      <c r="AB452" s="125"/>
      <c r="AC452" s="125"/>
      <c r="AD452" s="125"/>
      <c r="AE452" s="125"/>
      <c r="AF452" s="125"/>
      <c r="AG452" s="125" t="s">
        <v>1619</v>
      </c>
      <c r="AH452" s="125">
        <v>0</v>
      </c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</row>
    <row r="453" spans="1:60" outlineLevel="1" x14ac:dyDescent="0.2">
      <c r="A453" s="147">
        <v>147</v>
      </c>
      <c r="B453" s="148" t="s">
        <v>826</v>
      </c>
      <c r="C453" s="163" t="s">
        <v>827</v>
      </c>
      <c r="D453" s="149" t="s">
        <v>1641</v>
      </c>
      <c r="E453" s="150">
        <v>19.1995</v>
      </c>
      <c r="F453" s="151"/>
      <c r="G453" s="152">
        <f>ROUND(E453*F453,2)</f>
        <v>0</v>
      </c>
      <c r="H453" s="151">
        <v>7.5</v>
      </c>
      <c r="I453" s="152">
        <f>ROUND(E453*H453,2)</f>
        <v>144</v>
      </c>
      <c r="J453" s="151">
        <v>319.5</v>
      </c>
      <c r="K453" s="152">
        <f>ROUND(E453*J453,2)</f>
        <v>6134.24</v>
      </c>
      <c r="L453" s="152">
        <v>21</v>
      </c>
      <c r="M453" s="152">
        <f>G453*(1+L453/100)</f>
        <v>0</v>
      </c>
      <c r="N453" s="150">
        <v>1.9000000000000001E-4</v>
      </c>
      <c r="O453" s="150">
        <f>ROUND(E453*N453,2)</f>
        <v>0</v>
      </c>
      <c r="P453" s="150">
        <v>0</v>
      </c>
      <c r="Q453" s="150">
        <f>ROUND(E453*P453,2)</f>
        <v>0</v>
      </c>
      <c r="R453" s="152"/>
      <c r="S453" s="152" t="s">
        <v>1617</v>
      </c>
      <c r="T453" s="153" t="s">
        <v>1617</v>
      </c>
      <c r="U453" s="135">
        <v>0</v>
      </c>
      <c r="V453" s="135">
        <f>ROUND(E453*U453,2)</f>
        <v>0</v>
      </c>
      <c r="W453" s="135"/>
      <c r="X453" s="135" t="s">
        <v>1458</v>
      </c>
      <c r="Y453" s="135" t="s">
        <v>1459</v>
      </c>
      <c r="Z453" s="125"/>
      <c r="AA453" s="125"/>
      <c r="AB453" s="125"/>
      <c r="AC453" s="125"/>
      <c r="AD453" s="125"/>
      <c r="AE453" s="125"/>
      <c r="AF453" s="125"/>
      <c r="AG453" s="125" t="s">
        <v>2106</v>
      </c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</row>
    <row r="454" spans="1:60" outlineLevel="2" x14ac:dyDescent="0.2">
      <c r="A454" s="132"/>
      <c r="B454" s="133"/>
      <c r="C454" s="170" t="s">
        <v>828</v>
      </c>
      <c r="D454" s="168"/>
      <c r="E454" s="169"/>
      <c r="F454" s="135"/>
      <c r="G454" s="135"/>
      <c r="H454" s="135"/>
      <c r="I454" s="135"/>
      <c r="J454" s="135"/>
      <c r="K454" s="135"/>
      <c r="L454" s="135"/>
      <c r="M454" s="135"/>
      <c r="N454" s="134"/>
      <c r="O454" s="134"/>
      <c r="P454" s="134"/>
      <c r="Q454" s="134"/>
      <c r="R454" s="135"/>
      <c r="S454" s="135"/>
      <c r="T454" s="135"/>
      <c r="U454" s="135"/>
      <c r="V454" s="135"/>
      <c r="W454" s="135"/>
      <c r="X454" s="135"/>
      <c r="Y454" s="135"/>
      <c r="Z454" s="125"/>
      <c r="AA454" s="125"/>
      <c r="AB454" s="125"/>
      <c r="AC454" s="125"/>
      <c r="AD454" s="125"/>
      <c r="AE454" s="125"/>
      <c r="AF454" s="125"/>
      <c r="AG454" s="125" t="s">
        <v>1619</v>
      </c>
      <c r="AH454" s="125">
        <v>0</v>
      </c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</row>
    <row r="455" spans="1:60" outlineLevel="3" x14ac:dyDescent="0.2">
      <c r="A455" s="132"/>
      <c r="B455" s="133"/>
      <c r="C455" s="170" t="s">
        <v>40</v>
      </c>
      <c r="D455" s="168"/>
      <c r="E455" s="169">
        <v>9.6</v>
      </c>
      <c r="F455" s="135"/>
      <c r="G455" s="135"/>
      <c r="H455" s="135"/>
      <c r="I455" s="135"/>
      <c r="J455" s="135"/>
      <c r="K455" s="135"/>
      <c r="L455" s="135"/>
      <c r="M455" s="135"/>
      <c r="N455" s="134"/>
      <c r="O455" s="134"/>
      <c r="P455" s="134"/>
      <c r="Q455" s="134"/>
      <c r="R455" s="135"/>
      <c r="S455" s="135"/>
      <c r="T455" s="135"/>
      <c r="U455" s="135"/>
      <c r="V455" s="135"/>
      <c r="W455" s="135"/>
      <c r="X455" s="135"/>
      <c r="Y455" s="135"/>
      <c r="Z455" s="125"/>
      <c r="AA455" s="125"/>
      <c r="AB455" s="125"/>
      <c r="AC455" s="125"/>
      <c r="AD455" s="125"/>
      <c r="AE455" s="125"/>
      <c r="AF455" s="125"/>
      <c r="AG455" s="125" t="s">
        <v>1619</v>
      </c>
      <c r="AH455" s="125">
        <v>0</v>
      </c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</row>
    <row r="456" spans="1:60" outlineLevel="3" x14ac:dyDescent="0.2">
      <c r="A456" s="132"/>
      <c r="B456" s="133"/>
      <c r="C456" s="170" t="s">
        <v>41</v>
      </c>
      <c r="D456" s="168"/>
      <c r="E456" s="169">
        <v>9.6</v>
      </c>
      <c r="F456" s="135"/>
      <c r="G456" s="135"/>
      <c r="H456" s="135"/>
      <c r="I456" s="135"/>
      <c r="J456" s="135"/>
      <c r="K456" s="135"/>
      <c r="L456" s="135"/>
      <c r="M456" s="135"/>
      <c r="N456" s="134"/>
      <c r="O456" s="134"/>
      <c r="P456" s="134"/>
      <c r="Q456" s="134"/>
      <c r="R456" s="135"/>
      <c r="S456" s="135"/>
      <c r="T456" s="135"/>
      <c r="U456" s="135"/>
      <c r="V456" s="135"/>
      <c r="W456" s="135"/>
      <c r="X456" s="135"/>
      <c r="Y456" s="135"/>
      <c r="Z456" s="125"/>
      <c r="AA456" s="125"/>
      <c r="AB456" s="125"/>
      <c r="AC456" s="125"/>
      <c r="AD456" s="125"/>
      <c r="AE456" s="125"/>
      <c r="AF456" s="125"/>
      <c r="AG456" s="125" t="s">
        <v>1619</v>
      </c>
      <c r="AH456" s="125">
        <v>0</v>
      </c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</row>
    <row r="457" spans="1:60" outlineLevel="1" x14ac:dyDescent="0.2">
      <c r="A457" s="147">
        <v>148</v>
      </c>
      <c r="B457" s="148" t="s">
        <v>835</v>
      </c>
      <c r="C457" s="163" t="s">
        <v>836</v>
      </c>
      <c r="D457" s="149" t="s">
        <v>1716</v>
      </c>
      <c r="E457" s="150">
        <v>47.998800000000003</v>
      </c>
      <c r="F457" s="151"/>
      <c r="G457" s="152">
        <f>ROUND(E457*F457,2)</f>
        <v>0</v>
      </c>
      <c r="H457" s="151">
        <v>10.73</v>
      </c>
      <c r="I457" s="152">
        <f>ROUND(E457*H457,2)</f>
        <v>515.03</v>
      </c>
      <c r="J457" s="151">
        <v>86.97</v>
      </c>
      <c r="K457" s="152">
        <f>ROUND(E457*J457,2)</f>
        <v>4174.46</v>
      </c>
      <c r="L457" s="152">
        <v>21</v>
      </c>
      <c r="M457" s="152">
        <f>G457*(1+L457/100)</f>
        <v>0</v>
      </c>
      <c r="N457" s="150">
        <v>1.8000000000000001E-4</v>
      </c>
      <c r="O457" s="150">
        <f>ROUND(E457*N457,2)</f>
        <v>0.01</v>
      </c>
      <c r="P457" s="150">
        <v>0</v>
      </c>
      <c r="Q457" s="150">
        <f>ROUND(E457*P457,2)</f>
        <v>0</v>
      </c>
      <c r="R457" s="152"/>
      <c r="S457" s="152" t="s">
        <v>1617</v>
      </c>
      <c r="T457" s="153" t="s">
        <v>1617</v>
      </c>
      <c r="U457" s="135">
        <v>0</v>
      </c>
      <c r="V457" s="135">
        <f>ROUND(E457*U457,2)</f>
        <v>0</v>
      </c>
      <c r="W457" s="135"/>
      <c r="X457" s="135" t="s">
        <v>1458</v>
      </c>
      <c r="Y457" s="135" t="s">
        <v>1459</v>
      </c>
      <c r="Z457" s="125"/>
      <c r="AA457" s="125"/>
      <c r="AB457" s="125"/>
      <c r="AC457" s="125"/>
      <c r="AD457" s="125"/>
      <c r="AE457" s="125"/>
      <c r="AF457" s="125"/>
      <c r="AG457" s="125" t="s">
        <v>2106</v>
      </c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</row>
    <row r="458" spans="1:60" outlineLevel="2" x14ac:dyDescent="0.2">
      <c r="A458" s="132"/>
      <c r="B458" s="133"/>
      <c r="C458" s="170" t="s">
        <v>42</v>
      </c>
      <c r="D458" s="168"/>
      <c r="E458" s="169">
        <v>48</v>
      </c>
      <c r="F458" s="135"/>
      <c r="G458" s="135"/>
      <c r="H458" s="135"/>
      <c r="I458" s="135"/>
      <c r="J458" s="135"/>
      <c r="K458" s="135"/>
      <c r="L458" s="135"/>
      <c r="M458" s="135"/>
      <c r="N458" s="134"/>
      <c r="O458" s="134"/>
      <c r="P458" s="134"/>
      <c r="Q458" s="134"/>
      <c r="R458" s="135"/>
      <c r="S458" s="135"/>
      <c r="T458" s="135"/>
      <c r="U458" s="135"/>
      <c r="V458" s="135"/>
      <c r="W458" s="135"/>
      <c r="X458" s="135"/>
      <c r="Y458" s="135"/>
      <c r="Z458" s="125"/>
      <c r="AA458" s="125"/>
      <c r="AB458" s="125"/>
      <c r="AC458" s="125"/>
      <c r="AD458" s="125"/>
      <c r="AE458" s="125"/>
      <c r="AF458" s="125"/>
      <c r="AG458" s="125" t="s">
        <v>1619</v>
      </c>
      <c r="AH458" s="125">
        <v>0</v>
      </c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</row>
    <row r="459" spans="1:60" outlineLevel="1" x14ac:dyDescent="0.2">
      <c r="A459" s="147">
        <v>149</v>
      </c>
      <c r="B459" s="148" t="s">
        <v>43</v>
      </c>
      <c r="C459" s="163" t="s">
        <v>44</v>
      </c>
      <c r="D459" s="149" t="s">
        <v>1641</v>
      </c>
      <c r="E459" s="150">
        <v>51</v>
      </c>
      <c r="F459" s="151"/>
      <c r="G459" s="152">
        <f>ROUND(E459*F459,2)</f>
        <v>0</v>
      </c>
      <c r="H459" s="151">
        <v>0</v>
      </c>
      <c r="I459" s="152">
        <f>ROUND(E459*H459,2)</f>
        <v>0</v>
      </c>
      <c r="J459" s="151">
        <v>234</v>
      </c>
      <c r="K459" s="152">
        <f>ROUND(E459*J459,2)</f>
        <v>11934</v>
      </c>
      <c r="L459" s="152">
        <v>21</v>
      </c>
      <c r="M459" s="152">
        <f>G459*(1+L459/100)</f>
        <v>0</v>
      </c>
      <c r="N459" s="150">
        <v>0</v>
      </c>
      <c r="O459" s="150">
        <f>ROUND(E459*N459,2)</f>
        <v>0</v>
      </c>
      <c r="P459" s="150">
        <v>1.098E-2</v>
      </c>
      <c r="Q459" s="150">
        <f>ROUND(E459*P459,2)</f>
        <v>0.56000000000000005</v>
      </c>
      <c r="R459" s="152"/>
      <c r="S459" s="152" t="s">
        <v>1617</v>
      </c>
      <c r="T459" s="153" t="s">
        <v>1617</v>
      </c>
      <c r="U459" s="135">
        <v>0</v>
      </c>
      <c r="V459" s="135">
        <f>ROUND(E459*U459,2)</f>
        <v>0</v>
      </c>
      <c r="W459" s="135"/>
      <c r="X459" s="135" t="s">
        <v>1458</v>
      </c>
      <c r="Y459" s="135" t="s">
        <v>1459</v>
      </c>
      <c r="Z459" s="125"/>
      <c r="AA459" s="125"/>
      <c r="AB459" s="125"/>
      <c r="AC459" s="125"/>
      <c r="AD459" s="125"/>
      <c r="AE459" s="125"/>
      <c r="AF459" s="125"/>
      <c r="AG459" s="125" t="s">
        <v>2106</v>
      </c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</row>
    <row r="460" spans="1:60" outlineLevel="2" x14ac:dyDescent="0.2">
      <c r="A460" s="132"/>
      <c r="B460" s="133"/>
      <c r="C460" s="170" t="s">
        <v>45</v>
      </c>
      <c r="D460" s="168"/>
      <c r="E460" s="169">
        <v>51</v>
      </c>
      <c r="F460" s="135"/>
      <c r="G460" s="135"/>
      <c r="H460" s="135"/>
      <c r="I460" s="135"/>
      <c r="J460" s="135"/>
      <c r="K460" s="135"/>
      <c r="L460" s="135"/>
      <c r="M460" s="135"/>
      <c r="N460" s="134"/>
      <c r="O460" s="134"/>
      <c r="P460" s="134"/>
      <c r="Q460" s="134"/>
      <c r="R460" s="135"/>
      <c r="S460" s="135"/>
      <c r="T460" s="135"/>
      <c r="U460" s="135"/>
      <c r="V460" s="135"/>
      <c r="W460" s="135"/>
      <c r="X460" s="135"/>
      <c r="Y460" s="135"/>
      <c r="Z460" s="125"/>
      <c r="AA460" s="125"/>
      <c r="AB460" s="125"/>
      <c r="AC460" s="125"/>
      <c r="AD460" s="125"/>
      <c r="AE460" s="125"/>
      <c r="AF460" s="125"/>
      <c r="AG460" s="125" t="s">
        <v>1619</v>
      </c>
      <c r="AH460" s="125">
        <v>0</v>
      </c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</row>
    <row r="461" spans="1:60" outlineLevel="1" x14ac:dyDescent="0.2">
      <c r="A461" s="147">
        <v>150</v>
      </c>
      <c r="B461" s="148" t="s">
        <v>46</v>
      </c>
      <c r="C461" s="163" t="s">
        <v>47</v>
      </c>
      <c r="D461" s="149" t="s">
        <v>1641</v>
      </c>
      <c r="E461" s="150">
        <v>51</v>
      </c>
      <c r="F461" s="151"/>
      <c r="G461" s="152">
        <f>ROUND(E461*F461,2)</f>
        <v>0</v>
      </c>
      <c r="H461" s="151">
        <v>0</v>
      </c>
      <c r="I461" s="152">
        <f>ROUND(E461*H461,2)</f>
        <v>0</v>
      </c>
      <c r="J461" s="151">
        <v>35.1</v>
      </c>
      <c r="K461" s="152">
        <f>ROUND(E461*J461,2)</f>
        <v>1790.1</v>
      </c>
      <c r="L461" s="152">
        <v>21</v>
      </c>
      <c r="M461" s="152">
        <f>G461*(1+L461/100)</f>
        <v>0</v>
      </c>
      <c r="N461" s="150">
        <v>0</v>
      </c>
      <c r="O461" s="150">
        <f>ROUND(E461*N461,2)</f>
        <v>0</v>
      </c>
      <c r="P461" s="150">
        <v>8.0000000000000002E-3</v>
      </c>
      <c r="Q461" s="150">
        <f>ROUND(E461*P461,2)</f>
        <v>0.41</v>
      </c>
      <c r="R461" s="152"/>
      <c r="S461" s="152" t="s">
        <v>1617</v>
      </c>
      <c r="T461" s="153" t="s">
        <v>1617</v>
      </c>
      <c r="U461" s="135">
        <v>0</v>
      </c>
      <c r="V461" s="135">
        <f>ROUND(E461*U461,2)</f>
        <v>0</v>
      </c>
      <c r="W461" s="135"/>
      <c r="X461" s="135" t="s">
        <v>1458</v>
      </c>
      <c r="Y461" s="135" t="s">
        <v>1459</v>
      </c>
      <c r="Z461" s="125"/>
      <c r="AA461" s="125"/>
      <c r="AB461" s="125"/>
      <c r="AC461" s="125"/>
      <c r="AD461" s="125"/>
      <c r="AE461" s="125"/>
      <c r="AF461" s="125"/>
      <c r="AG461" s="125" t="s">
        <v>2106</v>
      </c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</row>
    <row r="462" spans="1:60" outlineLevel="2" x14ac:dyDescent="0.2">
      <c r="A462" s="132"/>
      <c r="B462" s="133"/>
      <c r="C462" s="170" t="s">
        <v>45</v>
      </c>
      <c r="D462" s="168"/>
      <c r="E462" s="169">
        <v>51</v>
      </c>
      <c r="F462" s="135"/>
      <c r="G462" s="135"/>
      <c r="H462" s="135"/>
      <c r="I462" s="135"/>
      <c r="J462" s="135"/>
      <c r="K462" s="135"/>
      <c r="L462" s="135"/>
      <c r="M462" s="135"/>
      <c r="N462" s="134"/>
      <c r="O462" s="134"/>
      <c r="P462" s="134"/>
      <c r="Q462" s="134"/>
      <c r="R462" s="135"/>
      <c r="S462" s="135"/>
      <c r="T462" s="135"/>
      <c r="U462" s="135"/>
      <c r="V462" s="135"/>
      <c r="W462" s="135"/>
      <c r="X462" s="135"/>
      <c r="Y462" s="135"/>
      <c r="Z462" s="125"/>
      <c r="AA462" s="125"/>
      <c r="AB462" s="125"/>
      <c r="AC462" s="125"/>
      <c r="AD462" s="125"/>
      <c r="AE462" s="125"/>
      <c r="AF462" s="125"/>
      <c r="AG462" s="125" t="s">
        <v>1619</v>
      </c>
      <c r="AH462" s="125">
        <v>0</v>
      </c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</row>
    <row r="463" spans="1:60" ht="22.5" outlineLevel="1" x14ac:dyDescent="0.2">
      <c r="A463" s="147">
        <v>151</v>
      </c>
      <c r="B463" s="148" t="s">
        <v>838</v>
      </c>
      <c r="C463" s="163" t="s">
        <v>48</v>
      </c>
      <c r="D463" s="149" t="s">
        <v>1672</v>
      </c>
      <c r="E463" s="150">
        <v>1</v>
      </c>
      <c r="F463" s="151"/>
      <c r="G463" s="152">
        <f>ROUND(E463*F463,2)</f>
        <v>0</v>
      </c>
      <c r="H463" s="151">
        <v>0</v>
      </c>
      <c r="I463" s="152">
        <f>ROUND(E463*H463,2)</f>
        <v>0</v>
      </c>
      <c r="J463" s="151">
        <v>88200</v>
      </c>
      <c r="K463" s="152">
        <f>ROUND(E463*J463,2)</f>
        <v>88200</v>
      </c>
      <c r="L463" s="152">
        <v>21</v>
      </c>
      <c r="M463" s="152">
        <f>G463*(1+L463/100)</f>
        <v>0</v>
      </c>
      <c r="N463" s="150">
        <v>0</v>
      </c>
      <c r="O463" s="150">
        <f>ROUND(E463*N463,2)</f>
        <v>0</v>
      </c>
      <c r="P463" s="150">
        <v>0</v>
      </c>
      <c r="Q463" s="150">
        <f>ROUND(E463*P463,2)</f>
        <v>0</v>
      </c>
      <c r="R463" s="152"/>
      <c r="S463" s="152" t="s">
        <v>1456</v>
      </c>
      <c r="T463" s="153" t="s">
        <v>1457</v>
      </c>
      <c r="U463" s="135">
        <v>0</v>
      </c>
      <c r="V463" s="135">
        <f>ROUND(E463*U463,2)</f>
        <v>0</v>
      </c>
      <c r="W463" s="135"/>
      <c r="X463" s="135" t="s">
        <v>1458</v>
      </c>
      <c r="Y463" s="135" t="s">
        <v>1459</v>
      </c>
      <c r="Z463" s="125"/>
      <c r="AA463" s="125"/>
      <c r="AB463" s="125"/>
      <c r="AC463" s="125"/>
      <c r="AD463" s="125"/>
      <c r="AE463" s="125"/>
      <c r="AF463" s="125"/>
      <c r="AG463" s="125" t="s">
        <v>1460</v>
      </c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</row>
    <row r="464" spans="1:60" outlineLevel="2" x14ac:dyDescent="0.2">
      <c r="A464" s="132"/>
      <c r="B464" s="133"/>
      <c r="C464" s="269" t="s">
        <v>49</v>
      </c>
      <c r="D464" s="270"/>
      <c r="E464" s="270"/>
      <c r="F464" s="270"/>
      <c r="G464" s="270"/>
      <c r="H464" s="135"/>
      <c r="I464" s="135"/>
      <c r="J464" s="135"/>
      <c r="K464" s="135"/>
      <c r="L464" s="135"/>
      <c r="M464" s="135"/>
      <c r="N464" s="134"/>
      <c r="O464" s="134"/>
      <c r="P464" s="134"/>
      <c r="Q464" s="134"/>
      <c r="R464" s="135"/>
      <c r="S464" s="135"/>
      <c r="T464" s="135"/>
      <c r="U464" s="135"/>
      <c r="V464" s="135"/>
      <c r="W464" s="135"/>
      <c r="X464" s="135"/>
      <c r="Y464" s="135"/>
      <c r="Z464" s="125"/>
      <c r="AA464" s="125"/>
      <c r="AB464" s="125"/>
      <c r="AC464" s="125"/>
      <c r="AD464" s="125"/>
      <c r="AE464" s="125"/>
      <c r="AF464" s="125"/>
      <c r="AG464" s="125" t="s">
        <v>1462</v>
      </c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</row>
    <row r="465" spans="1:60" outlineLevel="3" x14ac:dyDescent="0.2">
      <c r="A465" s="132"/>
      <c r="B465" s="133"/>
      <c r="C465" s="271" t="s">
        <v>50</v>
      </c>
      <c r="D465" s="272"/>
      <c r="E465" s="272"/>
      <c r="F465" s="272"/>
      <c r="G465" s="272"/>
      <c r="H465" s="135"/>
      <c r="I465" s="135"/>
      <c r="J465" s="135"/>
      <c r="K465" s="135"/>
      <c r="L465" s="135"/>
      <c r="M465" s="135"/>
      <c r="N465" s="134"/>
      <c r="O465" s="134"/>
      <c r="P465" s="134"/>
      <c r="Q465" s="134"/>
      <c r="R465" s="135"/>
      <c r="S465" s="135"/>
      <c r="T465" s="135"/>
      <c r="U465" s="135"/>
      <c r="V465" s="135"/>
      <c r="W465" s="135"/>
      <c r="X465" s="135"/>
      <c r="Y465" s="135"/>
      <c r="Z465" s="125"/>
      <c r="AA465" s="125"/>
      <c r="AB465" s="125"/>
      <c r="AC465" s="125"/>
      <c r="AD465" s="125"/>
      <c r="AE465" s="125"/>
      <c r="AF465" s="125"/>
      <c r="AG465" s="125" t="s">
        <v>1462</v>
      </c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</row>
    <row r="466" spans="1:60" outlineLevel="3" x14ac:dyDescent="0.2">
      <c r="A466" s="132"/>
      <c r="B466" s="133"/>
      <c r="C466" s="271" t="s">
        <v>51</v>
      </c>
      <c r="D466" s="272"/>
      <c r="E466" s="272"/>
      <c r="F466" s="272"/>
      <c r="G466" s="272"/>
      <c r="H466" s="135"/>
      <c r="I466" s="135"/>
      <c r="J466" s="135"/>
      <c r="K466" s="135"/>
      <c r="L466" s="135"/>
      <c r="M466" s="135"/>
      <c r="N466" s="134"/>
      <c r="O466" s="134"/>
      <c r="P466" s="134"/>
      <c r="Q466" s="134"/>
      <c r="R466" s="135"/>
      <c r="S466" s="135"/>
      <c r="T466" s="135"/>
      <c r="U466" s="135"/>
      <c r="V466" s="135"/>
      <c r="W466" s="135"/>
      <c r="X466" s="135"/>
      <c r="Y466" s="135"/>
      <c r="Z466" s="125"/>
      <c r="AA466" s="125"/>
      <c r="AB466" s="125"/>
      <c r="AC466" s="125"/>
      <c r="AD466" s="125"/>
      <c r="AE466" s="125"/>
      <c r="AF466" s="125"/>
      <c r="AG466" s="125" t="s">
        <v>1462</v>
      </c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</row>
    <row r="467" spans="1:60" ht="22.5" outlineLevel="2" x14ac:dyDescent="0.2">
      <c r="A467" s="132"/>
      <c r="B467" s="133"/>
      <c r="C467" s="170" t="s">
        <v>52</v>
      </c>
      <c r="D467" s="168"/>
      <c r="E467" s="169">
        <v>1</v>
      </c>
      <c r="F467" s="135"/>
      <c r="G467" s="135"/>
      <c r="H467" s="135"/>
      <c r="I467" s="135"/>
      <c r="J467" s="135"/>
      <c r="K467" s="135"/>
      <c r="L467" s="135"/>
      <c r="M467" s="135"/>
      <c r="N467" s="134"/>
      <c r="O467" s="134"/>
      <c r="P467" s="134"/>
      <c r="Q467" s="134"/>
      <c r="R467" s="135"/>
      <c r="S467" s="135"/>
      <c r="T467" s="135"/>
      <c r="U467" s="135"/>
      <c r="V467" s="135"/>
      <c r="W467" s="135"/>
      <c r="X467" s="135"/>
      <c r="Y467" s="135"/>
      <c r="Z467" s="125"/>
      <c r="AA467" s="125"/>
      <c r="AB467" s="125"/>
      <c r="AC467" s="125"/>
      <c r="AD467" s="125"/>
      <c r="AE467" s="125"/>
      <c r="AF467" s="125"/>
      <c r="AG467" s="125" t="s">
        <v>1619</v>
      </c>
      <c r="AH467" s="125">
        <v>0</v>
      </c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</row>
    <row r="468" spans="1:60" ht="22.5" outlineLevel="1" x14ac:dyDescent="0.2">
      <c r="A468" s="147">
        <v>152</v>
      </c>
      <c r="B468" s="148" t="s">
        <v>842</v>
      </c>
      <c r="C468" s="163" t="s">
        <v>843</v>
      </c>
      <c r="D468" s="149" t="s">
        <v>1641</v>
      </c>
      <c r="E468" s="150">
        <v>19.1995</v>
      </c>
      <c r="F468" s="151"/>
      <c r="G468" s="152">
        <f>ROUND(E468*F468,2)</f>
        <v>0</v>
      </c>
      <c r="H468" s="151">
        <v>0</v>
      </c>
      <c r="I468" s="152">
        <f>ROUND(E468*H468,2)</f>
        <v>0</v>
      </c>
      <c r="J468" s="151">
        <v>210</v>
      </c>
      <c r="K468" s="152">
        <f>ROUND(E468*J468,2)</f>
        <v>4031.9</v>
      </c>
      <c r="L468" s="152">
        <v>21</v>
      </c>
      <c r="M468" s="152">
        <f>G468*(1+L468/100)</f>
        <v>0</v>
      </c>
      <c r="N468" s="150">
        <v>0</v>
      </c>
      <c r="O468" s="150">
        <f>ROUND(E468*N468,2)</f>
        <v>0</v>
      </c>
      <c r="P468" s="150">
        <v>0</v>
      </c>
      <c r="Q468" s="150">
        <f>ROUND(E468*P468,2)</f>
        <v>0</v>
      </c>
      <c r="R468" s="152"/>
      <c r="S468" s="152" t="s">
        <v>1456</v>
      </c>
      <c r="T468" s="153" t="s">
        <v>1457</v>
      </c>
      <c r="U468" s="135">
        <v>0</v>
      </c>
      <c r="V468" s="135">
        <f>ROUND(E468*U468,2)</f>
        <v>0</v>
      </c>
      <c r="W468" s="135"/>
      <c r="X468" s="135" t="s">
        <v>1458</v>
      </c>
      <c r="Y468" s="135" t="s">
        <v>1459</v>
      </c>
      <c r="Z468" s="125"/>
      <c r="AA468" s="125"/>
      <c r="AB468" s="125"/>
      <c r="AC468" s="125"/>
      <c r="AD468" s="125"/>
      <c r="AE468" s="125"/>
      <c r="AF468" s="125"/>
      <c r="AG468" s="125" t="s">
        <v>1460</v>
      </c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</row>
    <row r="469" spans="1:60" outlineLevel="2" x14ac:dyDescent="0.2">
      <c r="A469" s="132"/>
      <c r="B469" s="133"/>
      <c r="C469" s="170" t="s">
        <v>53</v>
      </c>
      <c r="D469" s="168"/>
      <c r="E469" s="169">
        <v>19.2</v>
      </c>
      <c r="F469" s="135"/>
      <c r="G469" s="135"/>
      <c r="H469" s="135"/>
      <c r="I469" s="135"/>
      <c r="J469" s="135"/>
      <c r="K469" s="135"/>
      <c r="L469" s="135"/>
      <c r="M469" s="135"/>
      <c r="N469" s="134"/>
      <c r="O469" s="134"/>
      <c r="P469" s="134"/>
      <c r="Q469" s="134"/>
      <c r="R469" s="135"/>
      <c r="S469" s="135"/>
      <c r="T469" s="135"/>
      <c r="U469" s="135"/>
      <c r="V469" s="135"/>
      <c r="W469" s="135"/>
      <c r="X469" s="135"/>
      <c r="Y469" s="135"/>
      <c r="Z469" s="125"/>
      <c r="AA469" s="125"/>
      <c r="AB469" s="125"/>
      <c r="AC469" s="125"/>
      <c r="AD469" s="125"/>
      <c r="AE469" s="125"/>
      <c r="AF469" s="125"/>
      <c r="AG469" s="125" t="s">
        <v>1619</v>
      </c>
      <c r="AH469" s="125">
        <v>0</v>
      </c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</row>
    <row r="470" spans="1:60" ht="22.5" outlineLevel="1" x14ac:dyDescent="0.2">
      <c r="A470" s="147">
        <v>153</v>
      </c>
      <c r="B470" s="148" t="s">
        <v>845</v>
      </c>
      <c r="C470" s="163" t="s">
        <v>846</v>
      </c>
      <c r="D470" s="149" t="s">
        <v>1716</v>
      </c>
      <c r="E470" s="150">
        <v>56</v>
      </c>
      <c r="F470" s="151"/>
      <c r="G470" s="152">
        <f>ROUND(E470*F470,2)</f>
        <v>0</v>
      </c>
      <c r="H470" s="151">
        <v>0</v>
      </c>
      <c r="I470" s="152">
        <f>ROUND(E470*H470,2)</f>
        <v>0</v>
      </c>
      <c r="J470" s="151">
        <v>120</v>
      </c>
      <c r="K470" s="152">
        <f>ROUND(E470*J470,2)</f>
        <v>6720</v>
      </c>
      <c r="L470" s="152">
        <v>21</v>
      </c>
      <c r="M470" s="152">
        <f>G470*(1+L470/100)</f>
        <v>0</v>
      </c>
      <c r="N470" s="150">
        <v>3.0000000000000001E-3</v>
      </c>
      <c r="O470" s="150">
        <f>ROUND(E470*N470,2)</f>
        <v>0.17</v>
      </c>
      <c r="P470" s="150">
        <v>0</v>
      </c>
      <c r="Q470" s="150">
        <f>ROUND(E470*P470,2)</f>
        <v>0</v>
      </c>
      <c r="R470" s="152"/>
      <c r="S470" s="152" t="s">
        <v>1456</v>
      </c>
      <c r="T470" s="153" t="s">
        <v>1457</v>
      </c>
      <c r="U470" s="135">
        <v>0</v>
      </c>
      <c r="V470" s="135">
        <f>ROUND(E470*U470,2)</f>
        <v>0</v>
      </c>
      <c r="W470" s="135"/>
      <c r="X470" s="135" t="s">
        <v>1458</v>
      </c>
      <c r="Y470" s="135" t="s">
        <v>1459</v>
      </c>
      <c r="Z470" s="125"/>
      <c r="AA470" s="125"/>
      <c r="AB470" s="125"/>
      <c r="AC470" s="125"/>
      <c r="AD470" s="125"/>
      <c r="AE470" s="125"/>
      <c r="AF470" s="125"/>
      <c r="AG470" s="125" t="s">
        <v>1460</v>
      </c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</row>
    <row r="471" spans="1:60" outlineLevel="2" x14ac:dyDescent="0.2">
      <c r="A471" s="132"/>
      <c r="B471" s="133"/>
      <c r="C471" s="170" t="s">
        <v>54</v>
      </c>
      <c r="D471" s="168"/>
      <c r="E471" s="169">
        <v>52.8</v>
      </c>
      <c r="F471" s="135"/>
      <c r="G471" s="135"/>
      <c r="H471" s="135"/>
      <c r="I471" s="135"/>
      <c r="J471" s="135"/>
      <c r="K471" s="135"/>
      <c r="L471" s="135"/>
      <c r="M471" s="135"/>
      <c r="N471" s="134"/>
      <c r="O471" s="134"/>
      <c r="P471" s="134"/>
      <c r="Q471" s="134"/>
      <c r="R471" s="135"/>
      <c r="S471" s="135"/>
      <c r="T471" s="135"/>
      <c r="U471" s="135"/>
      <c r="V471" s="135"/>
      <c r="W471" s="135"/>
      <c r="X471" s="135"/>
      <c r="Y471" s="135"/>
      <c r="Z471" s="125"/>
      <c r="AA471" s="125"/>
      <c r="AB471" s="125"/>
      <c r="AC471" s="125"/>
      <c r="AD471" s="125"/>
      <c r="AE471" s="125"/>
      <c r="AF471" s="125"/>
      <c r="AG471" s="125" t="s">
        <v>1619</v>
      </c>
      <c r="AH471" s="125">
        <v>0</v>
      </c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</row>
    <row r="472" spans="1:60" outlineLevel="3" x14ac:dyDescent="0.2">
      <c r="A472" s="132"/>
      <c r="B472" s="133"/>
      <c r="C472" s="170" t="s">
        <v>55</v>
      </c>
      <c r="D472" s="168"/>
      <c r="E472" s="169">
        <v>3.2</v>
      </c>
      <c r="F472" s="135"/>
      <c r="G472" s="135"/>
      <c r="H472" s="135"/>
      <c r="I472" s="135"/>
      <c r="J472" s="135"/>
      <c r="K472" s="135"/>
      <c r="L472" s="135"/>
      <c r="M472" s="135"/>
      <c r="N472" s="134"/>
      <c r="O472" s="134"/>
      <c r="P472" s="134"/>
      <c r="Q472" s="134"/>
      <c r="R472" s="135"/>
      <c r="S472" s="135"/>
      <c r="T472" s="135"/>
      <c r="U472" s="135"/>
      <c r="V472" s="135"/>
      <c r="W472" s="135"/>
      <c r="X472" s="135"/>
      <c r="Y472" s="135"/>
      <c r="Z472" s="125"/>
      <c r="AA472" s="125"/>
      <c r="AB472" s="125"/>
      <c r="AC472" s="125"/>
      <c r="AD472" s="125"/>
      <c r="AE472" s="125"/>
      <c r="AF472" s="125"/>
      <c r="AG472" s="125" t="s">
        <v>1619</v>
      </c>
      <c r="AH472" s="125">
        <v>0</v>
      </c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</row>
    <row r="473" spans="1:60" outlineLevel="1" x14ac:dyDescent="0.2">
      <c r="A473" s="147">
        <v>154</v>
      </c>
      <c r="B473" s="148" t="s">
        <v>849</v>
      </c>
      <c r="C473" s="163" t="s">
        <v>850</v>
      </c>
      <c r="D473" s="149" t="s">
        <v>1616</v>
      </c>
      <c r="E473" s="150">
        <v>0.48570000000000002</v>
      </c>
      <c r="F473" s="151"/>
      <c r="G473" s="152">
        <f>ROUND(E473*F473,2)</f>
        <v>0</v>
      </c>
      <c r="H473" s="151">
        <v>0</v>
      </c>
      <c r="I473" s="152">
        <f>ROUND(E473*H473,2)</f>
        <v>0</v>
      </c>
      <c r="J473" s="151">
        <v>28000</v>
      </c>
      <c r="K473" s="152">
        <f>ROUND(E473*J473,2)</f>
        <v>13599.6</v>
      </c>
      <c r="L473" s="152">
        <v>21</v>
      </c>
      <c r="M473" s="152">
        <f>G473*(1+L473/100)</f>
        <v>0</v>
      </c>
      <c r="N473" s="150">
        <v>0.46</v>
      </c>
      <c r="O473" s="150">
        <f>ROUND(E473*N473,2)</f>
        <v>0.22</v>
      </c>
      <c r="P473" s="150">
        <v>0</v>
      </c>
      <c r="Q473" s="150">
        <f>ROUND(E473*P473,2)</f>
        <v>0</v>
      </c>
      <c r="R473" s="152"/>
      <c r="S473" s="152" t="s">
        <v>1456</v>
      </c>
      <c r="T473" s="153" t="s">
        <v>1457</v>
      </c>
      <c r="U473" s="135">
        <v>0</v>
      </c>
      <c r="V473" s="135">
        <f>ROUND(E473*U473,2)</f>
        <v>0</v>
      </c>
      <c r="W473" s="135"/>
      <c r="X473" s="135" t="s">
        <v>1546</v>
      </c>
      <c r="Y473" s="135" t="s">
        <v>1459</v>
      </c>
      <c r="Z473" s="125"/>
      <c r="AA473" s="125"/>
      <c r="AB473" s="125"/>
      <c r="AC473" s="125"/>
      <c r="AD473" s="125"/>
      <c r="AE473" s="125"/>
      <c r="AF473" s="125"/>
      <c r="AG473" s="125" t="s">
        <v>1547</v>
      </c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</row>
    <row r="474" spans="1:60" outlineLevel="2" x14ac:dyDescent="0.2">
      <c r="A474" s="132"/>
      <c r="B474" s="133"/>
      <c r="C474" s="170" t="s">
        <v>56</v>
      </c>
      <c r="D474" s="168"/>
      <c r="E474" s="169">
        <v>0.49</v>
      </c>
      <c r="F474" s="135"/>
      <c r="G474" s="135"/>
      <c r="H474" s="135"/>
      <c r="I474" s="135"/>
      <c r="J474" s="135"/>
      <c r="K474" s="135"/>
      <c r="L474" s="135"/>
      <c r="M474" s="135"/>
      <c r="N474" s="134"/>
      <c r="O474" s="134"/>
      <c r="P474" s="134"/>
      <c r="Q474" s="134"/>
      <c r="R474" s="135"/>
      <c r="S474" s="135"/>
      <c r="T474" s="135"/>
      <c r="U474" s="135"/>
      <c r="V474" s="135"/>
      <c r="W474" s="135"/>
      <c r="X474" s="135"/>
      <c r="Y474" s="135"/>
      <c r="Z474" s="125"/>
      <c r="AA474" s="125"/>
      <c r="AB474" s="125"/>
      <c r="AC474" s="125"/>
      <c r="AD474" s="125"/>
      <c r="AE474" s="125"/>
      <c r="AF474" s="125"/>
      <c r="AG474" s="125" t="s">
        <v>1619</v>
      </c>
      <c r="AH474" s="125">
        <v>0</v>
      </c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</row>
    <row r="475" spans="1:60" ht="22.5" outlineLevel="1" x14ac:dyDescent="0.2">
      <c r="A475" s="147">
        <v>155</v>
      </c>
      <c r="B475" s="148" t="s">
        <v>57</v>
      </c>
      <c r="C475" s="163" t="s">
        <v>2100</v>
      </c>
      <c r="D475" s="149" t="s">
        <v>1682</v>
      </c>
      <c r="E475" s="150">
        <v>1.3324</v>
      </c>
      <c r="F475" s="151"/>
      <c r="G475" s="152">
        <f>ROUND(E475*F475,2)</f>
        <v>0</v>
      </c>
      <c r="H475" s="151">
        <v>0</v>
      </c>
      <c r="I475" s="152">
        <f>ROUND(E475*H475,2)</f>
        <v>0</v>
      </c>
      <c r="J475" s="151">
        <v>2350</v>
      </c>
      <c r="K475" s="152">
        <f>ROUND(E475*J475,2)</f>
        <v>3131.14</v>
      </c>
      <c r="L475" s="152">
        <v>21</v>
      </c>
      <c r="M475" s="152">
        <f>G475*(1+L475/100)</f>
        <v>0</v>
      </c>
      <c r="N475" s="150">
        <v>0</v>
      </c>
      <c r="O475" s="150">
        <f>ROUND(E475*N475,2)</f>
        <v>0</v>
      </c>
      <c r="P475" s="150">
        <v>0</v>
      </c>
      <c r="Q475" s="150">
        <f>ROUND(E475*P475,2)</f>
        <v>0</v>
      </c>
      <c r="R475" s="152"/>
      <c r="S475" s="152" t="s">
        <v>1456</v>
      </c>
      <c r="T475" s="153" t="s">
        <v>1457</v>
      </c>
      <c r="U475" s="135">
        <v>0</v>
      </c>
      <c r="V475" s="135">
        <f>ROUND(E475*U475,2)</f>
        <v>0</v>
      </c>
      <c r="W475" s="135"/>
      <c r="X475" s="135" t="s">
        <v>1458</v>
      </c>
      <c r="Y475" s="135" t="s">
        <v>1459</v>
      </c>
      <c r="Z475" s="125"/>
      <c r="AA475" s="125"/>
      <c r="AB475" s="125"/>
      <c r="AC475" s="125"/>
      <c r="AD475" s="125"/>
      <c r="AE475" s="125"/>
      <c r="AF475" s="125"/>
      <c r="AG475" s="125" t="s">
        <v>1460</v>
      </c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</row>
    <row r="476" spans="1:60" outlineLevel="2" x14ac:dyDescent="0.2">
      <c r="A476" s="132"/>
      <c r="B476" s="133"/>
      <c r="C476" s="170" t="s">
        <v>58</v>
      </c>
      <c r="D476" s="168"/>
      <c r="E476" s="169">
        <v>1.33</v>
      </c>
      <c r="F476" s="135"/>
      <c r="G476" s="135"/>
      <c r="H476" s="135"/>
      <c r="I476" s="135"/>
      <c r="J476" s="135"/>
      <c r="K476" s="135"/>
      <c r="L476" s="135"/>
      <c r="M476" s="135"/>
      <c r="N476" s="134"/>
      <c r="O476" s="134"/>
      <c r="P476" s="134"/>
      <c r="Q476" s="134"/>
      <c r="R476" s="135"/>
      <c r="S476" s="135"/>
      <c r="T476" s="135"/>
      <c r="U476" s="135"/>
      <c r="V476" s="135"/>
      <c r="W476" s="135"/>
      <c r="X476" s="135"/>
      <c r="Y476" s="135"/>
      <c r="Z476" s="125"/>
      <c r="AA476" s="125"/>
      <c r="AB476" s="125"/>
      <c r="AC476" s="125"/>
      <c r="AD476" s="125"/>
      <c r="AE476" s="125"/>
      <c r="AF476" s="125"/>
      <c r="AG476" s="125" t="s">
        <v>1619</v>
      </c>
      <c r="AH476" s="125">
        <v>0</v>
      </c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</row>
    <row r="477" spans="1:60" outlineLevel="1" x14ac:dyDescent="0.2">
      <c r="A477" s="155">
        <v>156</v>
      </c>
      <c r="B477" s="156" t="s">
        <v>852</v>
      </c>
      <c r="C477" s="164" t="s">
        <v>853</v>
      </c>
      <c r="D477" s="157" t="s">
        <v>1232</v>
      </c>
      <c r="E477" s="158">
        <f>(G475+G473+G470+G468+G463+G461+G459+G457+G453+G451+G449)*0.01</f>
        <v>0</v>
      </c>
      <c r="F477" s="159"/>
      <c r="G477" s="160">
        <f>ROUND(E477*F477,2)</f>
        <v>0</v>
      </c>
      <c r="H477" s="159">
        <v>0</v>
      </c>
      <c r="I477" s="160">
        <f>ROUND(E477*H477,2)</f>
        <v>0</v>
      </c>
      <c r="J477" s="159">
        <v>1.2</v>
      </c>
      <c r="K477" s="160">
        <f>ROUND(E477*J477,2)</f>
        <v>0</v>
      </c>
      <c r="L477" s="160">
        <v>21</v>
      </c>
      <c r="M477" s="160">
        <f>G477*(1+L477/100)</f>
        <v>0</v>
      </c>
      <c r="N477" s="158">
        <v>0</v>
      </c>
      <c r="O477" s="158">
        <f>ROUND(E477*N477,2)</f>
        <v>0</v>
      </c>
      <c r="P477" s="158">
        <v>0</v>
      </c>
      <c r="Q477" s="158">
        <f>ROUND(E477*P477,2)</f>
        <v>0</v>
      </c>
      <c r="R477" s="160"/>
      <c r="S477" s="160" t="s">
        <v>1617</v>
      </c>
      <c r="T477" s="161" t="s">
        <v>1617</v>
      </c>
      <c r="U477" s="135">
        <v>0</v>
      </c>
      <c r="V477" s="135">
        <f>ROUND(E477*U477,2)</f>
        <v>0</v>
      </c>
      <c r="W477" s="135"/>
      <c r="X477" s="135" t="s">
        <v>1458</v>
      </c>
      <c r="Y477" s="135" t="s">
        <v>1459</v>
      </c>
      <c r="Z477" s="125"/>
      <c r="AA477" s="125"/>
      <c r="AB477" s="125"/>
      <c r="AC477" s="125"/>
      <c r="AD477" s="125"/>
      <c r="AE477" s="125"/>
      <c r="AF477" s="125"/>
      <c r="AG477" s="125" t="s">
        <v>2288</v>
      </c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</row>
    <row r="478" spans="1:60" x14ac:dyDescent="0.2">
      <c r="A478" s="140" t="s">
        <v>1451</v>
      </c>
      <c r="B478" s="141" t="s">
        <v>1363</v>
      </c>
      <c r="C478" s="162" t="s">
        <v>1364</v>
      </c>
      <c r="D478" s="142"/>
      <c r="E478" s="143"/>
      <c r="F478" s="144"/>
      <c r="G478" s="144">
        <f>SUMIF(AG479:AG522,"&lt;&gt;NOR",G479:G522)</f>
        <v>0</v>
      </c>
      <c r="H478" s="144"/>
      <c r="I478" s="144">
        <f>SUM(I479:I522)</f>
        <v>0</v>
      </c>
      <c r="J478" s="144"/>
      <c r="K478" s="144">
        <f>SUM(K479:K522)</f>
        <v>358930</v>
      </c>
      <c r="L478" s="144"/>
      <c r="M478" s="144">
        <f>SUM(M479:M522)</f>
        <v>0</v>
      </c>
      <c r="N478" s="143"/>
      <c r="O478" s="143">
        <f>SUM(O479:O522)</f>
        <v>0</v>
      </c>
      <c r="P478" s="143"/>
      <c r="Q478" s="143">
        <f>SUM(Q479:Q522)</f>
        <v>0</v>
      </c>
      <c r="R478" s="144"/>
      <c r="S478" s="144"/>
      <c r="T478" s="145"/>
      <c r="U478" s="139"/>
      <c r="V478" s="139">
        <f>SUM(V479:V522)</f>
        <v>0</v>
      </c>
      <c r="W478" s="139"/>
      <c r="X478" s="139"/>
      <c r="Y478" s="139"/>
      <c r="AG478" t="s">
        <v>1452</v>
      </c>
    </row>
    <row r="479" spans="1:60" ht="22.5" outlineLevel="1" x14ac:dyDescent="0.2">
      <c r="A479" s="147">
        <v>157</v>
      </c>
      <c r="B479" s="148" t="s">
        <v>59</v>
      </c>
      <c r="C479" s="163" t="s">
        <v>60</v>
      </c>
      <c r="D479" s="149" t="s">
        <v>1672</v>
      </c>
      <c r="E479" s="150">
        <v>1</v>
      </c>
      <c r="F479" s="151"/>
      <c r="G479" s="152">
        <f>ROUND(E479*F479,2)</f>
        <v>0</v>
      </c>
      <c r="H479" s="151">
        <v>0</v>
      </c>
      <c r="I479" s="152">
        <f>ROUND(E479*H479,2)</f>
        <v>0</v>
      </c>
      <c r="J479" s="151">
        <v>65820</v>
      </c>
      <c r="K479" s="152">
        <f>ROUND(E479*J479,2)</f>
        <v>65820</v>
      </c>
      <c r="L479" s="152">
        <v>21</v>
      </c>
      <c r="M479" s="152">
        <f>G479*(1+L479/100)</f>
        <v>0</v>
      </c>
      <c r="N479" s="150">
        <v>0</v>
      </c>
      <c r="O479" s="150">
        <f>ROUND(E479*N479,2)</f>
        <v>0</v>
      </c>
      <c r="P479" s="150">
        <v>0</v>
      </c>
      <c r="Q479" s="150">
        <f>ROUND(E479*P479,2)</f>
        <v>0</v>
      </c>
      <c r="R479" s="152"/>
      <c r="S479" s="152" t="s">
        <v>1456</v>
      </c>
      <c r="T479" s="153" t="s">
        <v>1457</v>
      </c>
      <c r="U479" s="135">
        <v>0</v>
      </c>
      <c r="V479" s="135">
        <f>ROUND(E479*U479,2)</f>
        <v>0</v>
      </c>
      <c r="W479" s="135"/>
      <c r="X479" s="135" t="s">
        <v>1458</v>
      </c>
      <c r="Y479" s="135" t="s">
        <v>1459</v>
      </c>
      <c r="Z479" s="125"/>
      <c r="AA479" s="125"/>
      <c r="AB479" s="125"/>
      <c r="AC479" s="125"/>
      <c r="AD479" s="125"/>
      <c r="AE479" s="125"/>
      <c r="AF479" s="125"/>
      <c r="AG479" s="125" t="s">
        <v>1460</v>
      </c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</row>
    <row r="480" spans="1:60" outlineLevel="2" x14ac:dyDescent="0.2">
      <c r="A480" s="132"/>
      <c r="B480" s="133"/>
      <c r="C480" s="269" t="s">
        <v>871</v>
      </c>
      <c r="D480" s="270"/>
      <c r="E480" s="270"/>
      <c r="F480" s="270"/>
      <c r="G480" s="270"/>
      <c r="H480" s="135"/>
      <c r="I480" s="135"/>
      <c r="J480" s="135"/>
      <c r="K480" s="135"/>
      <c r="L480" s="135"/>
      <c r="M480" s="135"/>
      <c r="N480" s="134"/>
      <c r="O480" s="134"/>
      <c r="P480" s="134"/>
      <c r="Q480" s="134"/>
      <c r="R480" s="135"/>
      <c r="S480" s="135"/>
      <c r="T480" s="135"/>
      <c r="U480" s="135"/>
      <c r="V480" s="135"/>
      <c r="W480" s="135"/>
      <c r="X480" s="135"/>
      <c r="Y480" s="135"/>
      <c r="Z480" s="125"/>
      <c r="AA480" s="125"/>
      <c r="AB480" s="125"/>
      <c r="AC480" s="125"/>
      <c r="AD480" s="125"/>
      <c r="AE480" s="125"/>
      <c r="AF480" s="125"/>
      <c r="AG480" s="125" t="s">
        <v>1462</v>
      </c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</row>
    <row r="481" spans="1:60" outlineLevel="3" x14ac:dyDescent="0.2">
      <c r="A481" s="132"/>
      <c r="B481" s="133"/>
      <c r="C481" s="271" t="s">
        <v>872</v>
      </c>
      <c r="D481" s="272"/>
      <c r="E481" s="272"/>
      <c r="F481" s="272"/>
      <c r="G481" s="272"/>
      <c r="H481" s="135"/>
      <c r="I481" s="135"/>
      <c r="J481" s="135"/>
      <c r="K481" s="135"/>
      <c r="L481" s="135"/>
      <c r="M481" s="135"/>
      <c r="N481" s="134"/>
      <c r="O481" s="134"/>
      <c r="P481" s="134"/>
      <c r="Q481" s="134"/>
      <c r="R481" s="135"/>
      <c r="S481" s="135"/>
      <c r="T481" s="135"/>
      <c r="U481" s="135"/>
      <c r="V481" s="135"/>
      <c r="W481" s="135"/>
      <c r="X481" s="135"/>
      <c r="Y481" s="135"/>
      <c r="Z481" s="125"/>
      <c r="AA481" s="125"/>
      <c r="AB481" s="125"/>
      <c r="AC481" s="125"/>
      <c r="AD481" s="125"/>
      <c r="AE481" s="125"/>
      <c r="AF481" s="125"/>
      <c r="AG481" s="125" t="s">
        <v>1462</v>
      </c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</row>
    <row r="482" spans="1:60" ht="22.5" outlineLevel="2" x14ac:dyDescent="0.2">
      <c r="A482" s="132"/>
      <c r="B482" s="133"/>
      <c r="C482" s="170" t="s">
        <v>877</v>
      </c>
      <c r="D482" s="168"/>
      <c r="E482" s="169">
        <v>1</v>
      </c>
      <c r="F482" s="135"/>
      <c r="G482" s="135"/>
      <c r="H482" s="135"/>
      <c r="I482" s="135"/>
      <c r="J482" s="135"/>
      <c r="K482" s="135"/>
      <c r="L482" s="135"/>
      <c r="M482" s="135"/>
      <c r="N482" s="134"/>
      <c r="O482" s="134"/>
      <c r="P482" s="134"/>
      <c r="Q482" s="134"/>
      <c r="R482" s="135"/>
      <c r="S482" s="135"/>
      <c r="T482" s="135"/>
      <c r="U482" s="135"/>
      <c r="V482" s="135"/>
      <c r="W482" s="135"/>
      <c r="X482" s="135"/>
      <c r="Y482" s="135"/>
      <c r="Z482" s="125"/>
      <c r="AA482" s="125"/>
      <c r="AB482" s="125"/>
      <c r="AC482" s="125"/>
      <c r="AD482" s="125"/>
      <c r="AE482" s="125"/>
      <c r="AF482" s="125"/>
      <c r="AG482" s="125" t="s">
        <v>1619</v>
      </c>
      <c r="AH482" s="125">
        <v>0</v>
      </c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</row>
    <row r="483" spans="1:60" ht="22.5" outlineLevel="1" x14ac:dyDescent="0.2">
      <c r="A483" s="147">
        <v>158</v>
      </c>
      <c r="B483" s="148" t="s">
        <v>61</v>
      </c>
      <c r="C483" s="163" t="s">
        <v>62</v>
      </c>
      <c r="D483" s="149" t="s">
        <v>1672</v>
      </c>
      <c r="E483" s="150">
        <v>1</v>
      </c>
      <c r="F483" s="151"/>
      <c r="G483" s="152">
        <f>ROUND(E483*F483,2)</f>
        <v>0</v>
      </c>
      <c r="H483" s="151">
        <v>0</v>
      </c>
      <c r="I483" s="152">
        <f>ROUND(E483*H483,2)</f>
        <v>0</v>
      </c>
      <c r="J483" s="151">
        <v>46280</v>
      </c>
      <c r="K483" s="152">
        <f>ROUND(E483*J483,2)</f>
        <v>46280</v>
      </c>
      <c r="L483" s="152">
        <v>21</v>
      </c>
      <c r="M483" s="152">
        <f>G483*(1+L483/100)</f>
        <v>0</v>
      </c>
      <c r="N483" s="150">
        <v>0</v>
      </c>
      <c r="O483" s="150">
        <f>ROUND(E483*N483,2)</f>
        <v>0</v>
      </c>
      <c r="P483" s="150">
        <v>0</v>
      </c>
      <c r="Q483" s="150">
        <f>ROUND(E483*P483,2)</f>
        <v>0</v>
      </c>
      <c r="R483" s="152"/>
      <c r="S483" s="152" t="s">
        <v>1456</v>
      </c>
      <c r="T483" s="153" t="s">
        <v>1457</v>
      </c>
      <c r="U483" s="135">
        <v>0</v>
      </c>
      <c r="V483" s="135">
        <f>ROUND(E483*U483,2)</f>
        <v>0</v>
      </c>
      <c r="W483" s="135"/>
      <c r="X483" s="135" t="s">
        <v>1458</v>
      </c>
      <c r="Y483" s="135" t="s">
        <v>1459</v>
      </c>
      <c r="Z483" s="125"/>
      <c r="AA483" s="125"/>
      <c r="AB483" s="125"/>
      <c r="AC483" s="125"/>
      <c r="AD483" s="125"/>
      <c r="AE483" s="125"/>
      <c r="AF483" s="125"/>
      <c r="AG483" s="125" t="s">
        <v>1460</v>
      </c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</row>
    <row r="484" spans="1:60" outlineLevel="2" x14ac:dyDescent="0.2">
      <c r="A484" s="132"/>
      <c r="B484" s="133"/>
      <c r="C484" s="269" t="s">
        <v>871</v>
      </c>
      <c r="D484" s="270"/>
      <c r="E484" s="270"/>
      <c r="F484" s="270"/>
      <c r="G484" s="270"/>
      <c r="H484" s="135"/>
      <c r="I484" s="135"/>
      <c r="J484" s="135"/>
      <c r="K484" s="135"/>
      <c r="L484" s="135"/>
      <c r="M484" s="135"/>
      <c r="N484" s="134"/>
      <c r="O484" s="134"/>
      <c r="P484" s="134"/>
      <c r="Q484" s="134"/>
      <c r="R484" s="135"/>
      <c r="S484" s="135"/>
      <c r="T484" s="135"/>
      <c r="U484" s="135"/>
      <c r="V484" s="135"/>
      <c r="W484" s="135"/>
      <c r="X484" s="135"/>
      <c r="Y484" s="135"/>
      <c r="Z484" s="125"/>
      <c r="AA484" s="125"/>
      <c r="AB484" s="125"/>
      <c r="AC484" s="125"/>
      <c r="AD484" s="125"/>
      <c r="AE484" s="125"/>
      <c r="AF484" s="125"/>
      <c r="AG484" s="125" t="s">
        <v>1462</v>
      </c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</row>
    <row r="485" spans="1:60" outlineLevel="3" x14ac:dyDescent="0.2">
      <c r="A485" s="132"/>
      <c r="B485" s="133"/>
      <c r="C485" s="271" t="s">
        <v>872</v>
      </c>
      <c r="D485" s="272"/>
      <c r="E485" s="272"/>
      <c r="F485" s="272"/>
      <c r="G485" s="272"/>
      <c r="H485" s="135"/>
      <c r="I485" s="135"/>
      <c r="J485" s="135"/>
      <c r="K485" s="135"/>
      <c r="L485" s="135"/>
      <c r="M485" s="135"/>
      <c r="N485" s="134"/>
      <c r="O485" s="134"/>
      <c r="P485" s="134"/>
      <c r="Q485" s="134"/>
      <c r="R485" s="135"/>
      <c r="S485" s="135"/>
      <c r="T485" s="135"/>
      <c r="U485" s="135"/>
      <c r="V485" s="135"/>
      <c r="W485" s="135"/>
      <c r="X485" s="135"/>
      <c r="Y485" s="135"/>
      <c r="Z485" s="125"/>
      <c r="AA485" s="125"/>
      <c r="AB485" s="125"/>
      <c r="AC485" s="125"/>
      <c r="AD485" s="125"/>
      <c r="AE485" s="125"/>
      <c r="AF485" s="125"/>
      <c r="AG485" s="125" t="s">
        <v>1462</v>
      </c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</row>
    <row r="486" spans="1:60" ht="22.5" outlineLevel="2" x14ac:dyDescent="0.2">
      <c r="A486" s="132"/>
      <c r="B486" s="133"/>
      <c r="C486" s="170" t="s">
        <v>877</v>
      </c>
      <c r="D486" s="168"/>
      <c r="E486" s="169">
        <v>1</v>
      </c>
      <c r="F486" s="135"/>
      <c r="G486" s="135"/>
      <c r="H486" s="135"/>
      <c r="I486" s="135"/>
      <c r="J486" s="135"/>
      <c r="K486" s="135"/>
      <c r="L486" s="135"/>
      <c r="M486" s="135"/>
      <c r="N486" s="134"/>
      <c r="O486" s="134"/>
      <c r="P486" s="134"/>
      <c r="Q486" s="134"/>
      <c r="R486" s="135"/>
      <c r="S486" s="135"/>
      <c r="T486" s="135"/>
      <c r="U486" s="135"/>
      <c r="V486" s="135"/>
      <c r="W486" s="135"/>
      <c r="X486" s="135"/>
      <c r="Y486" s="135"/>
      <c r="Z486" s="125"/>
      <c r="AA486" s="125"/>
      <c r="AB486" s="125"/>
      <c r="AC486" s="125"/>
      <c r="AD486" s="125"/>
      <c r="AE486" s="125"/>
      <c r="AF486" s="125"/>
      <c r="AG486" s="125" t="s">
        <v>1619</v>
      </c>
      <c r="AH486" s="125">
        <v>0</v>
      </c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</row>
    <row r="487" spans="1:60" ht="22.5" outlineLevel="1" x14ac:dyDescent="0.2">
      <c r="A487" s="147">
        <v>159</v>
      </c>
      <c r="B487" s="148" t="s">
        <v>63</v>
      </c>
      <c r="C487" s="163" t="s">
        <v>64</v>
      </c>
      <c r="D487" s="149" t="s">
        <v>1672</v>
      </c>
      <c r="E487" s="150">
        <v>1</v>
      </c>
      <c r="F487" s="151"/>
      <c r="G487" s="152">
        <f>ROUND(E487*F487,2)</f>
        <v>0</v>
      </c>
      <c r="H487" s="151">
        <v>0</v>
      </c>
      <c r="I487" s="152">
        <f>ROUND(E487*H487,2)</f>
        <v>0</v>
      </c>
      <c r="J487" s="151">
        <v>37890</v>
      </c>
      <c r="K487" s="152">
        <f>ROUND(E487*J487,2)</f>
        <v>37890</v>
      </c>
      <c r="L487" s="152">
        <v>21</v>
      </c>
      <c r="M487" s="152">
        <f>G487*(1+L487/100)</f>
        <v>0</v>
      </c>
      <c r="N487" s="150">
        <v>0</v>
      </c>
      <c r="O487" s="150">
        <f>ROUND(E487*N487,2)</f>
        <v>0</v>
      </c>
      <c r="P487" s="150">
        <v>0</v>
      </c>
      <c r="Q487" s="150">
        <f>ROUND(E487*P487,2)</f>
        <v>0</v>
      </c>
      <c r="R487" s="152"/>
      <c r="S487" s="152" t="s">
        <v>1456</v>
      </c>
      <c r="T487" s="153" t="s">
        <v>1457</v>
      </c>
      <c r="U487" s="135">
        <v>0</v>
      </c>
      <c r="V487" s="135">
        <f>ROUND(E487*U487,2)</f>
        <v>0</v>
      </c>
      <c r="W487" s="135"/>
      <c r="X487" s="135" t="s">
        <v>1458</v>
      </c>
      <c r="Y487" s="135" t="s">
        <v>1459</v>
      </c>
      <c r="Z487" s="125"/>
      <c r="AA487" s="125"/>
      <c r="AB487" s="125"/>
      <c r="AC487" s="125"/>
      <c r="AD487" s="125"/>
      <c r="AE487" s="125"/>
      <c r="AF487" s="125"/>
      <c r="AG487" s="125" t="s">
        <v>1460</v>
      </c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</row>
    <row r="488" spans="1:60" outlineLevel="2" x14ac:dyDescent="0.2">
      <c r="A488" s="132"/>
      <c r="B488" s="133"/>
      <c r="C488" s="269" t="s">
        <v>876</v>
      </c>
      <c r="D488" s="270"/>
      <c r="E488" s="270"/>
      <c r="F488" s="270"/>
      <c r="G488" s="270"/>
      <c r="H488" s="135"/>
      <c r="I488" s="135"/>
      <c r="J488" s="135"/>
      <c r="K488" s="135"/>
      <c r="L488" s="135"/>
      <c r="M488" s="135"/>
      <c r="N488" s="134"/>
      <c r="O488" s="134"/>
      <c r="P488" s="134"/>
      <c r="Q488" s="134"/>
      <c r="R488" s="135"/>
      <c r="S488" s="135"/>
      <c r="T488" s="135"/>
      <c r="U488" s="135"/>
      <c r="V488" s="135"/>
      <c r="W488" s="135"/>
      <c r="X488" s="135"/>
      <c r="Y488" s="135"/>
      <c r="Z488" s="125"/>
      <c r="AA488" s="125"/>
      <c r="AB488" s="125"/>
      <c r="AC488" s="125"/>
      <c r="AD488" s="125"/>
      <c r="AE488" s="125"/>
      <c r="AF488" s="125"/>
      <c r="AG488" s="125" t="s">
        <v>1462</v>
      </c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</row>
    <row r="489" spans="1:60" outlineLevel="3" x14ac:dyDescent="0.2">
      <c r="A489" s="132"/>
      <c r="B489" s="133"/>
      <c r="C489" s="271" t="s">
        <v>872</v>
      </c>
      <c r="D489" s="272"/>
      <c r="E489" s="272"/>
      <c r="F489" s="272"/>
      <c r="G489" s="272"/>
      <c r="H489" s="135"/>
      <c r="I489" s="135"/>
      <c r="J489" s="135"/>
      <c r="K489" s="135"/>
      <c r="L489" s="135"/>
      <c r="M489" s="135"/>
      <c r="N489" s="134"/>
      <c r="O489" s="134"/>
      <c r="P489" s="134"/>
      <c r="Q489" s="134"/>
      <c r="R489" s="135"/>
      <c r="S489" s="135"/>
      <c r="T489" s="135"/>
      <c r="U489" s="135"/>
      <c r="V489" s="135"/>
      <c r="W489" s="135"/>
      <c r="X489" s="135"/>
      <c r="Y489" s="135"/>
      <c r="Z489" s="125"/>
      <c r="AA489" s="125"/>
      <c r="AB489" s="125"/>
      <c r="AC489" s="125"/>
      <c r="AD489" s="125"/>
      <c r="AE489" s="125"/>
      <c r="AF489" s="125"/>
      <c r="AG489" s="125" t="s">
        <v>1462</v>
      </c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</row>
    <row r="490" spans="1:60" ht="22.5" outlineLevel="2" x14ac:dyDescent="0.2">
      <c r="A490" s="132"/>
      <c r="B490" s="133"/>
      <c r="C490" s="170" t="s">
        <v>877</v>
      </c>
      <c r="D490" s="168"/>
      <c r="E490" s="169">
        <v>1</v>
      </c>
      <c r="F490" s="135"/>
      <c r="G490" s="135"/>
      <c r="H490" s="135"/>
      <c r="I490" s="135"/>
      <c r="J490" s="135"/>
      <c r="K490" s="135"/>
      <c r="L490" s="135"/>
      <c r="M490" s="135"/>
      <c r="N490" s="134"/>
      <c r="O490" s="134"/>
      <c r="P490" s="134"/>
      <c r="Q490" s="134"/>
      <c r="R490" s="135"/>
      <c r="S490" s="135"/>
      <c r="T490" s="135"/>
      <c r="U490" s="135"/>
      <c r="V490" s="135"/>
      <c r="W490" s="135"/>
      <c r="X490" s="135"/>
      <c r="Y490" s="135"/>
      <c r="Z490" s="125"/>
      <c r="AA490" s="125"/>
      <c r="AB490" s="125"/>
      <c r="AC490" s="125"/>
      <c r="AD490" s="125"/>
      <c r="AE490" s="125"/>
      <c r="AF490" s="125"/>
      <c r="AG490" s="125" t="s">
        <v>1619</v>
      </c>
      <c r="AH490" s="125">
        <v>0</v>
      </c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</row>
    <row r="491" spans="1:60" ht="22.5" outlineLevel="1" x14ac:dyDescent="0.2">
      <c r="A491" s="147">
        <v>160</v>
      </c>
      <c r="B491" s="148" t="s">
        <v>65</v>
      </c>
      <c r="C491" s="163" t="s">
        <v>66</v>
      </c>
      <c r="D491" s="149" t="s">
        <v>1672</v>
      </c>
      <c r="E491" s="150">
        <v>1</v>
      </c>
      <c r="F491" s="151"/>
      <c r="G491" s="152">
        <f>ROUND(E491*F491,2)</f>
        <v>0</v>
      </c>
      <c r="H491" s="151">
        <v>0</v>
      </c>
      <c r="I491" s="152">
        <f>ROUND(E491*H491,2)</f>
        <v>0</v>
      </c>
      <c r="J491" s="151">
        <v>14650</v>
      </c>
      <c r="K491" s="152">
        <f>ROUND(E491*J491,2)</f>
        <v>14650</v>
      </c>
      <c r="L491" s="152">
        <v>21</v>
      </c>
      <c r="M491" s="152">
        <f>G491*(1+L491/100)</f>
        <v>0</v>
      </c>
      <c r="N491" s="150">
        <v>0</v>
      </c>
      <c r="O491" s="150">
        <f>ROUND(E491*N491,2)</f>
        <v>0</v>
      </c>
      <c r="P491" s="150">
        <v>0</v>
      </c>
      <c r="Q491" s="150">
        <f>ROUND(E491*P491,2)</f>
        <v>0</v>
      </c>
      <c r="R491" s="152"/>
      <c r="S491" s="152" t="s">
        <v>1456</v>
      </c>
      <c r="T491" s="153" t="s">
        <v>1457</v>
      </c>
      <c r="U491" s="135">
        <v>0</v>
      </c>
      <c r="V491" s="135">
        <f>ROUND(E491*U491,2)</f>
        <v>0</v>
      </c>
      <c r="W491" s="135"/>
      <c r="X491" s="135" t="s">
        <v>1458</v>
      </c>
      <c r="Y491" s="135" t="s">
        <v>1459</v>
      </c>
      <c r="Z491" s="125"/>
      <c r="AA491" s="125"/>
      <c r="AB491" s="125"/>
      <c r="AC491" s="125"/>
      <c r="AD491" s="125"/>
      <c r="AE491" s="125"/>
      <c r="AF491" s="125"/>
      <c r="AG491" s="125" t="s">
        <v>1460</v>
      </c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</row>
    <row r="492" spans="1:60" outlineLevel="2" x14ac:dyDescent="0.2">
      <c r="A492" s="132"/>
      <c r="B492" s="133"/>
      <c r="C492" s="269" t="s">
        <v>876</v>
      </c>
      <c r="D492" s="270"/>
      <c r="E492" s="270"/>
      <c r="F492" s="270"/>
      <c r="G492" s="270"/>
      <c r="H492" s="135"/>
      <c r="I492" s="135"/>
      <c r="J492" s="135"/>
      <c r="K492" s="135"/>
      <c r="L492" s="135"/>
      <c r="M492" s="135"/>
      <c r="N492" s="134"/>
      <c r="O492" s="134"/>
      <c r="P492" s="134"/>
      <c r="Q492" s="134"/>
      <c r="R492" s="135"/>
      <c r="S492" s="135"/>
      <c r="T492" s="135"/>
      <c r="U492" s="135"/>
      <c r="V492" s="135"/>
      <c r="W492" s="135"/>
      <c r="X492" s="135"/>
      <c r="Y492" s="135"/>
      <c r="Z492" s="125"/>
      <c r="AA492" s="125"/>
      <c r="AB492" s="125"/>
      <c r="AC492" s="125"/>
      <c r="AD492" s="125"/>
      <c r="AE492" s="125"/>
      <c r="AF492" s="125"/>
      <c r="AG492" s="125" t="s">
        <v>1462</v>
      </c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</row>
    <row r="493" spans="1:60" outlineLevel="3" x14ac:dyDescent="0.2">
      <c r="A493" s="132"/>
      <c r="B493" s="133"/>
      <c r="C493" s="271" t="s">
        <v>872</v>
      </c>
      <c r="D493" s="272"/>
      <c r="E493" s="272"/>
      <c r="F493" s="272"/>
      <c r="G493" s="272"/>
      <c r="H493" s="135"/>
      <c r="I493" s="135"/>
      <c r="J493" s="135"/>
      <c r="K493" s="135"/>
      <c r="L493" s="135"/>
      <c r="M493" s="135"/>
      <c r="N493" s="134"/>
      <c r="O493" s="134"/>
      <c r="P493" s="134"/>
      <c r="Q493" s="134"/>
      <c r="R493" s="135"/>
      <c r="S493" s="135"/>
      <c r="T493" s="135"/>
      <c r="U493" s="135"/>
      <c r="V493" s="135"/>
      <c r="W493" s="135"/>
      <c r="X493" s="135"/>
      <c r="Y493" s="135"/>
      <c r="Z493" s="125"/>
      <c r="AA493" s="125"/>
      <c r="AB493" s="125"/>
      <c r="AC493" s="125"/>
      <c r="AD493" s="125"/>
      <c r="AE493" s="125"/>
      <c r="AF493" s="125"/>
      <c r="AG493" s="125" t="s">
        <v>1462</v>
      </c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</row>
    <row r="494" spans="1:60" ht="22.5" outlineLevel="2" x14ac:dyDescent="0.2">
      <c r="A494" s="132"/>
      <c r="B494" s="133"/>
      <c r="C494" s="170" t="s">
        <v>877</v>
      </c>
      <c r="D494" s="168"/>
      <c r="E494" s="169">
        <v>1</v>
      </c>
      <c r="F494" s="135"/>
      <c r="G494" s="135"/>
      <c r="H494" s="135"/>
      <c r="I494" s="135"/>
      <c r="J494" s="135"/>
      <c r="K494" s="135"/>
      <c r="L494" s="135"/>
      <c r="M494" s="135"/>
      <c r="N494" s="134"/>
      <c r="O494" s="134"/>
      <c r="P494" s="134"/>
      <c r="Q494" s="134"/>
      <c r="R494" s="135"/>
      <c r="S494" s="135"/>
      <c r="T494" s="135"/>
      <c r="U494" s="135"/>
      <c r="V494" s="135"/>
      <c r="W494" s="135"/>
      <c r="X494" s="135"/>
      <c r="Y494" s="135"/>
      <c r="Z494" s="125"/>
      <c r="AA494" s="125"/>
      <c r="AB494" s="125"/>
      <c r="AC494" s="125"/>
      <c r="AD494" s="125"/>
      <c r="AE494" s="125"/>
      <c r="AF494" s="125"/>
      <c r="AG494" s="125" t="s">
        <v>1619</v>
      </c>
      <c r="AH494" s="125">
        <v>0</v>
      </c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</row>
    <row r="495" spans="1:60" ht="22.5" outlineLevel="1" x14ac:dyDescent="0.2">
      <c r="A495" s="147">
        <v>161</v>
      </c>
      <c r="B495" s="148" t="s">
        <v>67</v>
      </c>
      <c r="C495" s="163" t="s">
        <v>68</v>
      </c>
      <c r="D495" s="149" t="s">
        <v>1672</v>
      </c>
      <c r="E495" s="150">
        <v>1</v>
      </c>
      <c r="F495" s="151"/>
      <c r="G495" s="152">
        <f>ROUND(E495*F495,2)</f>
        <v>0</v>
      </c>
      <c r="H495" s="151">
        <v>0</v>
      </c>
      <c r="I495" s="152">
        <f>ROUND(E495*H495,2)</f>
        <v>0</v>
      </c>
      <c r="J495" s="151">
        <v>26340</v>
      </c>
      <c r="K495" s="152">
        <f>ROUND(E495*J495,2)</f>
        <v>26340</v>
      </c>
      <c r="L495" s="152">
        <v>21</v>
      </c>
      <c r="M495" s="152">
        <f>G495*(1+L495/100)</f>
        <v>0</v>
      </c>
      <c r="N495" s="150">
        <v>0</v>
      </c>
      <c r="O495" s="150">
        <f>ROUND(E495*N495,2)</f>
        <v>0</v>
      </c>
      <c r="P495" s="150">
        <v>0</v>
      </c>
      <c r="Q495" s="150">
        <f>ROUND(E495*P495,2)</f>
        <v>0</v>
      </c>
      <c r="R495" s="152"/>
      <c r="S495" s="152" t="s">
        <v>1456</v>
      </c>
      <c r="T495" s="153" t="s">
        <v>1457</v>
      </c>
      <c r="U495" s="135">
        <v>0</v>
      </c>
      <c r="V495" s="135">
        <f>ROUND(E495*U495,2)</f>
        <v>0</v>
      </c>
      <c r="W495" s="135"/>
      <c r="X495" s="135" t="s">
        <v>1458</v>
      </c>
      <c r="Y495" s="135" t="s">
        <v>1459</v>
      </c>
      <c r="Z495" s="125"/>
      <c r="AA495" s="125"/>
      <c r="AB495" s="125"/>
      <c r="AC495" s="125"/>
      <c r="AD495" s="125"/>
      <c r="AE495" s="125"/>
      <c r="AF495" s="125"/>
      <c r="AG495" s="125" t="s">
        <v>1460</v>
      </c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</row>
    <row r="496" spans="1:60" outlineLevel="2" x14ac:dyDescent="0.2">
      <c r="A496" s="132"/>
      <c r="B496" s="133"/>
      <c r="C496" s="269" t="s">
        <v>876</v>
      </c>
      <c r="D496" s="270"/>
      <c r="E496" s="270"/>
      <c r="F496" s="270"/>
      <c r="G496" s="270"/>
      <c r="H496" s="135"/>
      <c r="I496" s="135"/>
      <c r="J496" s="135"/>
      <c r="K496" s="135"/>
      <c r="L496" s="135"/>
      <c r="M496" s="135"/>
      <c r="N496" s="134"/>
      <c r="O496" s="134"/>
      <c r="P496" s="134"/>
      <c r="Q496" s="134"/>
      <c r="R496" s="135"/>
      <c r="S496" s="135"/>
      <c r="T496" s="135"/>
      <c r="U496" s="135"/>
      <c r="V496" s="135"/>
      <c r="W496" s="135"/>
      <c r="X496" s="135"/>
      <c r="Y496" s="135"/>
      <c r="Z496" s="125"/>
      <c r="AA496" s="125"/>
      <c r="AB496" s="125"/>
      <c r="AC496" s="125"/>
      <c r="AD496" s="125"/>
      <c r="AE496" s="125"/>
      <c r="AF496" s="125"/>
      <c r="AG496" s="125" t="s">
        <v>1462</v>
      </c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</row>
    <row r="497" spans="1:60" outlineLevel="3" x14ac:dyDescent="0.2">
      <c r="A497" s="132"/>
      <c r="B497" s="133"/>
      <c r="C497" s="271" t="s">
        <v>872</v>
      </c>
      <c r="D497" s="272"/>
      <c r="E497" s="272"/>
      <c r="F497" s="272"/>
      <c r="G497" s="272"/>
      <c r="H497" s="135"/>
      <c r="I497" s="135"/>
      <c r="J497" s="135"/>
      <c r="K497" s="135"/>
      <c r="L497" s="135"/>
      <c r="M497" s="135"/>
      <c r="N497" s="134"/>
      <c r="O497" s="134"/>
      <c r="P497" s="134"/>
      <c r="Q497" s="134"/>
      <c r="R497" s="135"/>
      <c r="S497" s="135"/>
      <c r="T497" s="135"/>
      <c r="U497" s="135"/>
      <c r="V497" s="135"/>
      <c r="W497" s="135"/>
      <c r="X497" s="135"/>
      <c r="Y497" s="135"/>
      <c r="Z497" s="125"/>
      <c r="AA497" s="125"/>
      <c r="AB497" s="125"/>
      <c r="AC497" s="125"/>
      <c r="AD497" s="125"/>
      <c r="AE497" s="125"/>
      <c r="AF497" s="125"/>
      <c r="AG497" s="125" t="s">
        <v>1462</v>
      </c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</row>
    <row r="498" spans="1:60" ht="22.5" outlineLevel="2" x14ac:dyDescent="0.2">
      <c r="A498" s="132"/>
      <c r="B498" s="133"/>
      <c r="C498" s="170" t="s">
        <v>877</v>
      </c>
      <c r="D498" s="168"/>
      <c r="E498" s="169">
        <v>1</v>
      </c>
      <c r="F498" s="135"/>
      <c r="G498" s="135"/>
      <c r="H498" s="135"/>
      <c r="I498" s="135"/>
      <c r="J498" s="135"/>
      <c r="K498" s="135"/>
      <c r="L498" s="135"/>
      <c r="M498" s="135"/>
      <c r="N498" s="134"/>
      <c r="O498" s="134"/>
      <c r="P498" s="134"/>
      <c r="Q498" s="134"/>
      <c r="R498" s="135"/>
      <c r="S498" s="135"/>
      <c r="T498" s="135"/>
      <c r="U498" s="135"/>
      <c r="V498" s="135"/>
      <c r="W498" s="135"/>
      <c r="X498" s="135"/>
      <c r="Y498" s="135"/>
      <c r="Z498" s="125"/>
      <c r="AA498" s="125"/>
      <c r="AB498" s="125"/>
      <c r="AC498" s="125"/>
      <c r="AD498" s="125"/>
      <c r="AE498" s="125"/>
      <c r="AF498" s="125"/>
      <c r="AG498" s="125" t="s">
        <v>1619</v>
      </c>
      <c r="AH498" s="125">
        <v>0</v>
      </c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</row>
    <row r="499" spans="1:60" ht="22.5" outlineLevel="1" x14ac:dyDescent="0.2">
      <c r="A499" s="147">
        <v>162</v>
      </c>
      <c r="B499" s="148" t="s">
        <v>69</v>
      </c>
      <c r="C499" s="163" t="s">
        <v>70</v>
      </c>
      <c r="D499" s="149" t="s">
        <v>1672</v>
      </c>
      <c r="E499" s="150">
        <v>3</v>
      </c>
      <c r="F499" s="151"/>
      <c r="G499" s="152">
        <f>ROUND(E499*F499,2)</f>
        <v>0</v>
      </c>
      <c r="H499" s="151">
        <v>0</v>
      </c>
      <c r="I499" s="152">
        <f>ROUND(E499*H499,2)</f>
        <v>0</v>
      </c>
      <c r="J499" s="151">
        <v>9520</v>
      </c>
      <c r="K499" s="152">
        <f>ROUND(E499*J499,2)</f>
        <v>28560</v>
      </c>
      <c r="L499" s="152">
        <v>21</v>
      </c>
      <c r="M499" s="152">
        <f>G499*(1+L499/100)</f>
        <v>0</v>
      </c>
      <c r="N499" s="150">
        <v>0</v>
      </c>
      <c r="O499" s="150">
        <f>ROUND(E499*N499,2)</f>
        <v>0</v>
      </c>
      <c r="P499" s="150">
        <v>0</v>
      </c>
      <c r="Q499" s="150">
        <f>ROUND(E499*P499,2)</f>
        <v>0</v>
      </c>
      <c r="R499" s="152"/>
      <c r="S499" s="152" t="s">
        <v>1456</v>
      </c>
      <c r="T499" s="153" t="s">
        <v>1457</v>
      </c>
      <c r="U499" s="135">
        <v>0</v>
      </c>
      <c r="V499" s="135">
        <f>ROUND(E499*U499,2)</f>
        <v>0</v>
      </c>
      <c r="W499" s="135"/>
      <c r="X499" s="135" t="s">
        <v>1458</v>
      </c>
      <c r="Y499" s="135" t="s">
        <v>1459</v>
      </c>
      <c r="Z499" s="125"/>
      <c r="AA499" s="125"/>
      <c r="AB499" s="125"/>
      <c r="AC499" s="125"/>
      <c r="AD499" s="125"/>
      <c r="AE499" s="125"/>
      <c r="AF499" s="125"/>
      <c r="AG499" s="125" t="s">
        <v>1460</v>
      </c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</row>
    <row r="500" spans="1:60" outlineLevel="2" x14ac:dyDescent="0.2">
      <c r="A500" s="132"/>
      <c r="B500" s="133"/>
      <c r="C500" s="269" t="s">
        <v>872</v>
      </c>
      <c r="D500" s="270"/>
      <c r="E500" s="270"/>
      <c r="F500" s="270"/>
      <c r="G500" s="270"/>
      <c r="H500" s="135"/>
      <c r="I500" s="135"/>
      <c r="J500" s="135"/>
      <c r="K500" s="135"/>
      <c r="L500" s="135"/>
      <c r="M500" s="135"/>
      <c r="N500" s="134"/>
      <c r="O500" s="134"/>
      <c r="P500" s="134"/>
      <c r="Q500" s="134"/>
      <c r="R500" s="135"/>
      <c r="S500" s="135"/>
      <c r="T500" s="135"/>
      <c r="U500" s="135"/>
      <c r="V500" s="135"/>
      <c r="W500" s="135"/>
      <c r="X500" s="135"/>
      <c r="Y500" s="135"/>
      <c r="Z500" s="125"/>
      <c r="AA500" s="125"/>
      <c r="AB500" s="125"/>
      <c r="AC500" s="125"/>
      <c r="AD500" s="125"/>
      <c r="AE500" s="125"/>
      <c r="AF500" s="125"/>
      <c r="AG500" s="125" t="s">
        <v>1462</v>
      </c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</row>
    <row r="501" spans="1:60" ht="22.5" outlineLevel="2" x14ac:dyDescent="0.2">
      <c r="A501" s="132"/>
      <c r="B501" s="133"/>
      <c r="C501" s="170" t="s">
        <v>884</v>
      </c>
      <c r="D501" s="168"/>
      <c r="E501" s="169">
        <v>3</v>
      </c>
      <c r="F501" s="135"/>
      <c r="G501" s="135"/>
      <c r="H501" s="135"/>
      <c r="I501" s="135"/>
      <c r="J501" s="135"/>
      <c r="K501" s="135"/>
      <c r="L501" s="135"/>
      <c r="M501" s="135"/>
      <c r="N501" s="134"/>
      <c r="O501" s="134"/>
      <c r="P501" s="134"/>
      <c r="Q501" s="134"/>
      <c r="R501" s="135"/>
      <c r="S501" s="135"/>
      <c r="T501" s="135"/>
      <c r="U501" s="135"/>
      <c r="V501" s="135"/>
      <c r="W501" s="135"/>
      <c r="X501" s="135"/>
      <c r="Y501" s="135"/>
      <c r="Z501" s="125"/>
      <c r="AA501" s="125"/>
      <c r="AB501" s="125"/>
      <c r="AC501" s="125"/>
      <c r="AD501" s="125"/>
      <c r="AE501" s="125"/>
      <c r="AF501" s="125"/>
      <c r="AG501" s="125" t="s">
        <v>1619</v>
      </c>
      <c r="AH501" s="125">
        <v>0</v>
      </c>
      <c r="AI501" s="125"/>
      <c r="AJ501" s="125"/>
      <c r="AK501" s="125"/>
      <c r="AL501" s="125"/>
      <c r="AM501" s="125"/>
      <c r="AN501" s="125"/>
      <c r="AO501" s="125"/>
      <c r="AP501" s="125"/>
      <c r="AQ501" s="125"/>
      <c r="AR501" s="125"/>
      <c r="AS501" s="125"/>
      <c r="AT501" s="125"/>
      <c r="AU501" s="125"/>
      <c r="AV501" s="125"/>
      <c r="AW501" s="125"/>
      <c r="AX501" s="125"/>
      <c r="AY501" s="125"/>
      <c r="AZ501" s="125"/>
      <c r="BA501" s="125"/>
      <c r="BB501" s="125"/>
      <c r="BC501" s="125"/>
      <c r="BD501" s="125"/>
      <c r="BE501" s="125"/>
      <c r="BF501" s="125"/>
      <c r="BG501" s="125"/>
      <c r="BH501" s="125"/>
    </row>
    <row r="502" spans="1:60" ht="22.5" outlineLevel="1" x14ac:dyDescent="0.2">
      <c r="A502" s="147">
        <v>163</v>
      </c>
      <c r="B502" s="148" t="s">
        <v>71</v>
      </c>
      <c r="C502" s="163" t="s">
        <v>72</v>
      </c>
      <c r="D502" s="149" t="s">
        <v>1672</v>
      </c>
      <c r="E502" s="150">
        <v>1</v>
      </c>
      <c r="F502" s="151"/>
      <c r="G502" s="152">
        <f>ROUND(E502*F502,2)</f>
        <v>0</v>
      </c>
      <c r="H502" s="151">
        <v>0</v>
      </c>
      <c r="I502" s="152">
        <f>ROUND(E502*H502,2)</f>
        <v>0</v>
      </c>
      <c r="J502" s="151">
        <v>17610</v>
      </c>
      <c r="K502" s="152">
        <f>ROUND(E502*J502,2)</f>
        <v>17610</v>
      </c>
      <c r="L502" s="152">
        <v>21</v>
      </c>
      <c r="M502" s="152">
        <f>G502*(1+L502/100)</f>
        <v>0</v>
      </c>
      <c r="N502" s="150">
        <v>0</v>
      </c>
      <c r="O502" s="150">
        <f>ROUND(E502*N502,2)</f>
        <v>0</v>
      </c>
      <c r="P502" s="150">
        <v>0</v>
      </c>
      <c r="Q502" s="150">
        <f>ROUND(E502*P502,2)</f>
        <v>0</v>
      </c>
      <c r="R502" s="152"/>
      <c r="S502" s="152" t="s">
        <v>1456</v>
      </c>
      <c r="T502" s="153" t="s">
        <v>1457</v>
      </c>
      <c r="U502" s="135">
        <v>0</v>
      </c>
      <c r="V502" s="135">
        <f>ROUND(E502*U502,2)</f>
        <v>0</v>
      </c>
      <c r="W502" s="135"/>
      <c r="X502" s="135" t="s">
        <v>1458</v>
      </c>
      <c r="Y502" s="135" t="s">
        <v>1459</v>
      </c>
      <c r="Z502" s="125"/>
      <c r="AA502" s="125"/>
      <c r="AB502" s="125"/>
      <c r="AC502" s="125"/>
      <c r="AD502" s="125"/>
      <c r="AE502" s="125"/>
      <c r="AF502" s="125"/>
      <c r="AG502" s="125" t="s">
        <v>1460</v>
      </c>
      <c r="AH502" s="125"/>
      <c r="AI502" s="125"/>
      <c r="AJ502" s="125"/>
      <c r="AK502" s="125"/>
      <c r="AL502" s="125"/>
      <c r="AM502" s="125"/>
      <c r="AN502" s="125"/>
      <c r="AO502" s="125"/>
      <c r="AP502" s="125"/>
      <c r="AQ502" s="125"/>
      <c r="AR502" s="125"/>
      <c r="AS502" s="125"/>
      <c r="AT502" s="125"/>
      <c r="AU502" s="125"/>
      <c r="AV502" s="125"/>
      <c r="AW502" s="125"/>
      <c r="AX502" s="125"/>
      <c r="AY502" s="125"/>
      <c r="AZ502" s="125"/>
      <c r="BA502" s="125"/>
      <c r="BB502" s="125"/>
      <c r="BC502" s="125"/>
      <c r="BD502" s="125"/>
      <c r="BE502" s="125"/>
      <c r="BF502" s="125"/>
      <c r="BG502" s="125"/>
      <c r="BH502" s="125"/>
    </row>
    <row r="503" spans="1:60" outlineLevel="2" x14ac:dyDescent="0.2">
      <c r="A503" s="132"/>
      <c r="B503" s="133"/>
      <c r="C503" s="269" t="s">
        <v>876</v>
      </c>
      <c r="D503" s="270"/>
      <c r="E503" s="270"/>
      <c r="F503" s="270"/>
      <c r="G503" s="270"/>
      <c r="H503" s="135"/>
      <c r="I503" s="135"/>
      <c r="J503" s="135"/>
      <c r="K503" s="135"/>
      <c r="L503" s="135"/>
      <c r="M503" s="135"/>
      <c r="N503" s="134"/>
      <c r="O503" s="134"/>
      <c r="P503" s="134"/>
      <c r="Q503" s="134"/>
      <c r="R503" s="135"/>
      <c r="S503" s="135"/>
      <c r="T503" s="135"/>
      <c r="U503" s="135"/>
      <c r="V503" s="135"/>
      <c r="W503" s="135"/>
      <c r="X503" s="135"/>
      <c r="Y503" s="135"/>
      <c r="Z503" s="125"/>
      <c r="AA503" s="125"/>
      <c r="AB503" s="125"/>
      <c r="AC503" s="125"/>
      <c r="AD503" s="125"/>
      <c r="AE503" s="125"/>
      <c r="AF503" s="125"/>
      <c r="AG503" s="125" t="s">
        <v>1462</v>
      </c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/>
      <c r="BH503" s="125"/>
    </row>
    <row r="504" spans="1:60" outlineLevel="3" x14ac:dyDescent="0.2">
      <c r="A504" s="132"/>
      <c r="B504" s="133"/>
      <c r="C504" s="271" t="s">
        <v>872</v>
      </c>
      <c r="D504" s="272"/>
      <c r="E504" s="272"/>
      <c r="F504" s="272"/>
      <c r="G504" s="272"/>
      <c r="H504" s="135"/>
      <c r="I504" s="135"/>
      <c r="J504" s="135"/>
      <c r="K504" s="135"/>
      <c r="L504" s="135"/>
      <c r="M504" s="135"/>
      <c r="N504" s="134"/>
      <c r="O504" s="134"/>
      <c r="P504" s="134"/>
      <c r="Q504" s="134"/>
      <c r="R504" s="135"/>
      <c r="S504" s="135"/>
      <c r="T504" s="135"/>
      <c r="U504" s="135"/>
      <c r="V504" s="135"/>
      <c r="W504" s="135"/>
      <c r="X504" s="135"/>
      <c r="Y504" s="135"/>
      <c r="Z504" s="125"/>
      <c r="AA504" s="125"/>
      <c r="AB504" s="125"/>
      <c r="AC504" s="125"/>
      <c r="AD504" s="125"/>
      <c r="AE504" s="125"/>
      <c r="AF504" s="125"/>
      <c r="AG504" s="125" t="s">
        <v>1462</v>
      </c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</row>
    <row r="505" spans="1:60" ht="22.5" outlineLevel="2" x14ac:dyDescent="0.2">
      <c r="A505" s="132"/>
      <c r="B505" s="133"/>
      <c r="C505" s="170" t="s">
        <v>877</v>
      </c>
      <c r="D505" s="168"/>
      <c r="E505" s="169">
        <v>1</v>
      </c>
      <c r="F505" s="135"/>
      <c r="G505" s="135"/>
      <c r="H505" s="135"/>
      <c r="I505" s="135"/>
      <c r="J505" s="135"/>
      <c r="K505" s="135"/>
      <c r="L505" s="135"/>
      <c r="M505" s="135"/>
      <c r="N505" s="134"/>
      <c r="O505" s="134"/>
      <c r="P505" s="134"/>
      <c r="Q505" s="134"/>
      <c r="R505" s="135"/>
      <c r="S505" s="135"/>
      <c r="T505" s="135"/>
      <c r="U505" s="135"/>
      <c r="V505" s="135"/>
      <c r="W505" s="135"/>
      <c r="X505" s="135"/>
      <c r="Y505" s="135"/>
      <c r="Z505" s="125"/>
      <c r="AA505" s="125"/>
      <c r="AB505" s="125"/>
      <c r="AC505" s="125"/>
      <c r="AD505" s="125"/>
      <c r="AE505" s="125"/>
      <c r="AF505" s="125"/>
      <c r="AG505" s="125" t="s">
        <v>1619</v>
      </c>
      <c r="AH505" s="125">
        <v>0</v>
      </c>
      <c r="AI505" s="125"/>
      <c r="AJ505" s="125"/>
      <c r="AK505" s="125"/>
      <c r="AL505" s="125"/>
      <c r="AM505" s="125"/>
      <c r="AN505" s="125"/>
      <c r="AO505" s="125"/>
      <c r="AP505" s="125"/>
      <c r="AQ505" s="125"/>
      <c r="AR505" s="125"/>
      <c r="AS505" s="125"/>
      <c r="AT505" s="125"/>
      <c r="AU505" s="125"/>
      <c r="AV505" s="125"/>
      <c r="AW505" s="125"/>
      <c r="AX505" s="125"/>
      <c r="AY505" s="125"/>
      <c r="AZ505" s="125"/>
      <c r="BA505" s="125"/>
      <c r="BB505" s="125"/>
      <c r="BC505" s="125"/>
      <c r="BD505" s="125"/>
      <c r="BE505" s="125"/>
      <c r="BF505" s="125"/>
      <c r="BG505" s="125"/>
      <c r="BH505" s="125"/>
    </row>
    <row r="506" spans="1:60" ht="22.5" outlineLevel="1" x14ac:dyDescent="0.2">
      <c r="A506" s="147">
        <v>164</v>
      </c>
      <c r="B506" s="148" t="s">
        <v>73</v>
      </c>
      <c r="C506" s="163" t="s">
        <v>74</v>
      </c>
      <c r="D506" s="149" t="s">
        <v>1672</v>
      </c>
      <c r="E506" s="150">
        <v>1</v>
      </c>
      <c r="F506" s="151"/>
      <c r="G506" s="152">
        <f>ROUND(E506*F506,2)</f>
        <v>0</v>
      </c>
      <c r="H506" s="151">
        <v>0</v>
      </c>
      <c r="I506" s="152">
        <f>ROUND(E506*H506,2)</f>
        <v>0</v>
      </c>
      <c r="J506" s="151">
        <v>16370</v>
      </c>
      <c r="K506" s="152">
        <f>ROUND(E506*J506,2)</f>
        <v>16370</v>
      </c>
      <c r="L506" s="152">
        <v>21</v>
      </c>
      <c r="M506" s="152">
        <f>G506*(1+L506/100)</f>
        <v>0</v>
      </c>
      <c r="N506" s="150">
        <v>0</v>
      </c>
      <c r="O506" s="150">
        <f>ROUND(E506*N506,2)</f>
        <v>0</v>
      </c>
      <c r="P506" s="150">
        <v>0</v>
      </c>
      <c r="Q506" s="150">
        <f>ROUND(E506*P506,2)</f>
        <v>0</v>
      </c>
      <c r="R506" s="152"/>
      <c r="S506" s="152" t="s">
        <v>1456</v>
      </c>
      <c r="T506" s="153" t="s">
        <v>1457</v>
      </c>
      <c r="U506" s="135">
        <v>0</v>
      </c>
      <c r="V506" s="135">
        <f>ROUND(E506*U506,2)</f>
        <v>0</v>
      </c>
      <c r="W506" s="135"/>
      <c r="X506" s="135" t="s">
        <v>1458</v>
      </c>
      <c r="Y506" s="135" t="s">
        <v>1459</v>
      </c>
      <c r="Z506" s="125"/>
      <c r="AA506" s="125"/>
      <c r="AB506" s="125"/>
      <c r="AC506" s="125"/>
      <c r="AD506" s="125"/>
      <c r="AE506" s="125"/>
      <c r="AF506" s="125"/>
      <c r="AG506" s="125" t="s">
        <v>1460</v>
      </c>
      <c r="AH506" s="125"/>
      <c r="AI506" s="125"/>
      <c r="AJ506" s="125"/>
      <c r="AK506" s="125"/>
      <c r="AL506" s="125"/>
      <c r="AM506" s="125"/>
      <c r="AN506" s="125"/>
      <c r="AO506" s="125"/>
      <c r="AP506" s="125"/>
      <c r="AQ506" s="125"/>
      <c r="AR506" s="125"/>
      <c r="AS506" s="125"/>
      <c r="AT506" s="125"/>
      <c r="AU506" s="125"/>
      <c r="AV506" s="125"/>
      <c r="AW506" s="125"/>
      <c r="AX506" s="125"/>
      <c r="AY506" s="125"/>
      <c r="AZ506" s="125"/>
      <c r="BA506" s="125"/>
      <c r="BB506" s="125"/>
      <c r="BC506" s="125"/>
      <c r="BD506" s="125"/>
      <c r="BE506" s="125"/>
      <c r="BF506" s="125"/>
      <c r="BG506" s="125"/>
      <c r="BH506" s="125"/>
    </row>
    <row r="507" spans="1:60" outlineLevel="2" x14ac:dyDescent="0.2">
      <c r="A507" s="132"/>
      <c r="B507" s="133"/>
      <c r="C507" s="269" t="s">
        <v>876</v>
      </c>
      <c r="D507" s="270"/>
      <c r="E507" s="270"/>
      <c r="F507" s="270"/>
      <c r="G507" s="270"/>
      <c r="H507" s="135"/>
      <c r="I507" s="135"/>
      <c r="J507" s="135"/>
      <c r="K507" s="135"/>
      <c r="L507" s="135"/>
      <c r="M507" s="135"/>
      <c r="N507" s="134"/>
      <c r="O507" s="134"/>
      <c r="P507" s="134"/>
      <c r="Q507" s="134"/>
      <c r="R507" s="135"/>
      <c r="S507" s="135"/>
      <c r="T507" s="135"/>
      <c r="U507" s="135"/>
      <c r="V507" s="135"/>
      <c r="W507" s="135"/>
      <c r="X507" s="135"/>
      <c r="Y507" s="135"/>
      <c r="Z507" s="125"/>
      <c r="AA507" s="125"/>
      <c r="AB507" s="125"/>
      <c r="AC507" s="125"/>
      <c r="AD507" s="125"/>
      <c r="AE507" s="125"/>
      <c r="AF507" s="125"/>
      <c r="AG507" s="125" t="s">
        <v>1462</v>
      </c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</row>
    <row r="508" spans="1:60" outlineLevel="3" x14ac:dyDescent="0.2">
      <c r="A508" s="132"/>
      <c r="B508" s="133"/>
      <c r="C508" s="271" t="s">
        <v>872</v>
      </c>
      <c r="D508" s="272"/>
      <c r="E508" s="272"/>
      <c r="F508" s="272"/>
      <c r="G508" s="272"/>
      <c r="H508" s="135"/>
      <c r="I508" s="135"/>
      <c r="J508" s="135"/>
      <c r="K508" s="135"/>
      <c r="L508" s="135"/>
      <c r="M508" s="135"/>
      <c r="N508" s="134"/>
      <c r="O508" s="134"/>
      <c r="P508" s="134"/>
      <c r="Q508" s="134"/>
      <c r="R508" s="135"/>
      <c r="S508" s="135"/>
      <c r="T508" s="135"/>
      <c r="U508" s="135"/>
      <c r="V508" s="135"/>
      <c r="W508" s="135"/>
      <c r="X508" s="135"/>
      <c r="Y508" s="135"/>
      <c r="Z508" s="125"/>
      <c r="AA508" s="125"/>
      <c r="AB508" s="125"/>
      <c r="AC508" s="125"/>
      <c r="AD508" s="125"/>
      <c r="AE508" s="125"/>
      <c r="AF508" s="125"/>
      <c r="AG508" s="125" t="s">
        <v>1462</v>
      </c>
      <c r="AH508" s="125"/>
      <c r="AI508" s="125"/>
      <c r="AJ508" s="125"/>
      <c r="AK508" s="125"/>
      <c r="AL508" s="125"/>
      <c r="AM508" s="125"/>
      <c r="AN508" s="125"/>
      <c r="AO508" s="125"/>
      <c r="AP508" s="125"/>
      <c r="AQ508" s="125"/>
      <c r="AR508" s="125"/>
      <c r="AS508" s="125"/>
      <c r="AT508" s="125"/>
      <c r="AU508" s="125"/>
      <c r="AV508" s="125"/>
      <c r="AW508" s="125"/>
      <c r="AX508" s="125"/>
      <c r="AY508" s="125"/>
      <c r="AZ508" s="125"/>
      <c r="BA508" s="125"/>
      <c r="BB508" s="125"/>
      <c r="BC508" s="125"/>
      <c r="BD508" s="125"/>
      <c r="BE508" s="125"/>
      <c r="BF508" s="125"/>
      <c r="BG508" s="125"/>
      <c r="BH508" s="125"/>
    </row>
    <row r="509" spans="1:60" ht="22.5" outlineLevel="2" x14ac:dyDescent="0.2">
      <c r="A509" s="132"/>
      <c r="B509" s="133"/>
      <c r="C509" s="170" t="s">
        <v>877</v>
      </c>
      <c r="D509" s="168"/>
      <c r="E509" s="169">
        <v>1</v>
      </c>
      <c r="F509" s="135"/>
      <c r="G509" s="135"/>
      <c r="H509" s="135"/>
      <c r="I509" s="135"/>
      <c r="J509" s="135"/>
      <c r="K509" s="135"/>
      <c r="L509" s="135"/>
      <c r="M509" s="135"/>
      <c r="N509" s="134"/>
      <c r="O509" s="134"/>
      <c r="P509" s="134"/>
      <c r="Q509" s="134"/>
      <c r="R509" s="135"/>
      <c r="S509" s="135"/>
      <c r="T509" s="135"/>
      <c r="U509" s="135"/>
      <c r="V509" s="135"/>
      <c r="W509" s="135"/>
      <c r="X509" s="135"/>
      <c r="Y509" s="135"/>
      <c r="Z509" s="125"/>
      <c r="AA509" s="125"/>
      <c r="AB509" s="125"/>
      <c r="AC509" s="125"/>
      <c r="AD509" s="125"/>
      <c r="AE509" s="125"/>
      <c r="AF509" s="125"/>
      <c r="AG509" s="125" t="s">
        <v>1619</v>
      </c>
      <c r="AH509" s="125">
        <v>0</v>
      </c>
      <c r="AI509" s="125"/>
      <c r="AJ509" s="125"/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</row>
    <row r="510" spans="1:60" ht="22.5" outlineLevel="1" x14ac:dyDescent="0.2">
      <c r="A510" s="147">
        <v>165</v>
      </c>
      <c r="B510" s="148" t="s">
        <v>897</v>
      </c>
      <c r="C510" s="163" t="s">
        <v>75</v>
      </c>
      <c r="D510" s="149" t="s">
        <v>1672</v>
      </c>
      <c r="E510" s="150">
        <v>2</v>
      </c>
      <c r="F510" s="151"/>
      <c r="G510" s="152">
        <f>ROUND(E510*F510,2)</f>
        <v>0</v>
      </c>
      <c r="H510" s="151">
        <v>0</v>
      </c>
      <c r="I510" s="152">
        <f>ROUND(E510*H510,2)</f>
        <v>0</v>
      </c>
      <c r="J510" s="151">
        <v>11650</v>
      </c>
      <c r="K510" s="152">
        <f>ROUND(E510*J510,2)</f>
        <v>23300</v>
      </c>
      <c r="L510" s="152">
        <v>21</v>
      </c>
      <c r="M510" s="152">
        <f>G510*(1+L510/100)</f>
        <v>0</v>
      </c>
      <c r="N510" s="150">
        <v>0</v>
      </c>
      <c r="O510" s="150">
        <f>ROUND(E510*N510,2)</f>
        <v>0</v>
      </c>
      <c r="P510" s="150">
        <v>0</v>
      </c>
      <c r="Q510" s="150">
        <f>ROUND(E510*P510,2)</f>
        <v>0</v>
      </c>
      <c r="R510" s="152"/>
      <c r="S510" s="152" t="s">
        <v>1456</v>
      </c>
      <c r="T510" s="153" t="s">
        <v>1457</v>
      </c>
      <c r="U510" s="135">
        <v>0</v>
      </c>
      <c r="V510" s="135">
        <f>ROUND(E510*U510,2)</f>
        <v>0</v>
      </c>
      <c r="W510" s="135"/>
      <c r="X510" s="135" t="s">
        <v>1458</v>
      </c>
      <c r="Y510" s="135" t="s">
        <v>1459</v>
      </c>
      <c r="Z510" s="125"/>
      <c r="AA510" s="125"/>
      <c r="AB510" s="125"/>
      <c r="AC510" s="125"/>
      <c r="AD510" s="125"/>
      <c r="AE510" s="125"/>
      <c r="AF510" s="125"/>
      <c r="AG510" s="125" t="s">
        <v>1460</v>
      </c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</row>
    <row r="511" spans="1:60" ht="22.5" outlineLevel="2" x14ac:dyDescent="0.2">
      <c r="A511" s="132"/>
      <c r="B511" s="133"/>
      <c r="C511" s="170" t="s">
        <v>873</v>
      </c>
      <c r="D511" s="168"/>
      <c r="E511" s="169">
        <v>2</v>
      </c>
      <c r="F511" s="135"/>
      <c r="G511" s="135"/>
      <c r="H511" s="135"/>
      <c r="I511" s="135"/>
      <c r="J511" s="135"/>
      <c r="K511" s="135"/>
      <c r="L511" s="135"/>
      <c r="M511" s="135"/>
      <c r="N511" s="134"/>
      <c r="O511" s="134"/>
      <c r="P511" s="134"/>
      <c r="Q511" s="134"/>
      <c r="R511" s="135"/>
      <c r="S511" s="135"/>
      <c r="T511" s="135"/>
      <c r="U511" s="135"/>
      <c r="V511" s="135"/>
      <c r="W511" s="135"/>
      <c r="X511" s="135"/>
      <c r="Y511" s="135"/>
      <c r="Z511" s="125"/>
      <c r="AA511" s="125"/>
      <c r="AB511" s="125"/>
      <c r="AC511" s="125"/>
      <c r="AD511" s="125"/>
      <c r="AE511" s="125"/>
      <c r="AF511" s="125"/>
      <c r="AG511" s="125" t="s">
        <v>1619</v>
      </c>
      <c r="AH511" s="125">
        <v>0</v>
      </c>
      <c r="AI511" s="125"/>
      <c r="AJ511" s="125"/>
      <c r="AK511" s="125"/>
      <c r="AL511" s="125"/>
      <c r="AM511" s="125"/>
      <c r="AN511" s="125"/>
      <c r="AO511" s="125"/>
      <c r="AP511" s="125"/>
      <c r="AQ511" s="125"/>
      <c r="AR511" s="125"/>
      <c r="AS511" s="125"/>
      <c r="AT511" s="125"/>
      <c r="AU511" s="125"/>
      <c r="AV511" s="125"/>
      <c r="AW511" s="125"/>
      <c r="AX511" s="125"/>
      <c r="AY511" s="125"/>
      <c r="AZ511" s="125"/>
      <c r="BA511" s="125"/>
      <c r="BB511" s="125"/>
      <c r="BC511" s="125"/>
      <c r="BD511" s="125"/>
      <c r="BE511" s="125"/>
      <c r="BF511" s="125"/>
      <c r="BG511" s="125"/>
      <c r="BH511" s="125"/>
    </row>
    <row r="512" spans="1:60" ht="22.5" outlineLevel="1" x14ac:dyDescent="0.2">
      <c r="A512" s="147">
        <v>166</v>
      </c>
      <c r="B512" s="148" t="s">
        <v>900</v>
      </c>
      <c r="C512" s="163" t="s">
        <v>76</v>
      </c>
      <c r="D512" s="149" t="s">
        <v>1672</v>
      </c>
      <c r="E512" s="150">
        <v>2</v>
      </c>
      <c r="F512" s="151"/>
      <c r="G512" s="152">
        <f>ROUND(E512*F512,2)</f>
        <v>0</v>
      </c>
      <c r="H512" s="151">
        <v>0</v>
      </c>
      <c r="I512" s="152">
        <f>ROUND(E512*H512,2)</f>
        <v>0</v>
      </c>
      <c r="J512" s="151">
        <v>11650</v>
      </c>
      <c r="K512" s="152">
        <f>ROUND(E512*J512,2)</f>
        <v>23300</v>
      </c>
      <c r="L512" s="152">
        <v>21</v>
      </c>
      <c r="M512" s="152">
        <f>G512*(1+L512/100)</f>
        <v>0</v>
      </c>
      <c r="N512" s="150">
        <v>0</v>
      </c>
      <c r="O512" s="150">
        <f>ROUND(E512*N512,2)</f>
        <v>0</v>
      </c>
      <c r="P512" s="150">
        <v>0</v>
      </c>
      <c r="Q512" s="150">
        <f>ROUND(E512*P512,2)</f>
        <v>0</v>
      </c>
      <c r="R512" s="152"/>
      <c r="S512" s="152" t="s">
        <v>1456</v>
      </c>
      <c r="T512" s="153" t="s">
        <v>1457</v>
      </c>
      <c r="U512" s="135">
        <v>0</v>
      </c>
      <c r="V512" s="135">
        <f>ROUND(E512*U512,2)</f>
        <v>0</v>
      </c>
      <c r="W512" s="135"/>
      <c r="X512" s="135" t="s">
        <v>1458</v>
      </c>
      <c r="Y512" s="135" t="s">
        <v>1459</v>
      </c>
      <c r="Z512" s="125"/>
      <c r="AA512" s="125"/>
      <c r="AB512" s="125"/>
      <c r="AC512" s="125"/>
      <c r="AD512" s="125"/>
      <c r="AE512" s="125"/>
      <c r="AF512" s="125"/>
      <c r="AG512" s="125" t="s">
        <v>1460</v>
      </c>
      <c r="AH512" s="125"/>
      <c r="AI512" s="125"/>
      <c r="AJ512" s="125"/>
      <c r="AK512" s="125"/>
      <c r="AL512" s="125"/>
      <c r="AM512" s="125"/>
      <c r="AN512" s="125"/>
      <c r="AO512" s="125"/>
      <c r="AP512" s="125"/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</row>
    <row r="513" spans="1:60" ht="22.5" outlineLevel="2" x14ac:dyDescent="0.2">
      <c r="A513" s="132"/>
      <c r="B513" s="133"/>
      <c r="C513" s="170" t="s">
        <v>873</v>
      </c>
      <c r="D513" s="168"/>
      <c r="E513" s="169">
        <v>2</v>
      </c>
      <c r="F513" s="135"/>
      <c r="G513" s="135"/>
      <c r="H513" s="135"/>
      <c r="I513" s="135"/>
      <c r="J513" s="135"/>
      <c r="K513" s="135"/>
      <c r="L513" s="135"/>
      <c r="M513" s="135"/>
      <c r="N513" s="134"/>
      <c r="O513" s="134"/>
      <c r="P513" s="134"/>
      <c r="Q513" s="134"/>
      <c r="R513" s="135"/>
      <c r="S513" s="135"/>
      <c r="T513" s="135"/>
      <c r="U513" s="135"/>
      <c r="V513" s="135"/>
      <c r="W513" s="135"/>
      <c r="X513" s="135"/>
      <c r="Y513" s="135"/>
      <c r="Z513" s="125"/>
      <c r="AA513" s="125"/>
      <c r="AB513" s="125"/>
      <c r="AC513" s="125"/>
      <c r="AD513" s="125"/>
      <c r="AE513" s="125"/>
      <c r="AF513" s="125"/>
      <c r="AG513" s="125" t="s">
        <v>1619</v>
      </c>
      <c r="AH513" s="125">
        <v>0</v>
      </c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</row>
    <row r="514" spans="1:60" ht="22.5" outlineLevel="1" x14ac:dyDescent="0.2">
      <c r="A514" s="147">
        <v>167</v>
      </c>
      <c r="B514" s="148" t="s">
        <v>77</v>
      </c>
      <c r="C514" s="163" t="s">
        <v>78</v>
      </c>
      <c r="D514" s="149" t="s">
        <v>1672</v>
      </c>
      <c r="E514" s="150">
        <v>3</v>
      </c>
      <c r="F514" s="151"/>
      <c r="G514" s="152">
        <f>ROUND(E514*F514,2)</f>
        <v>0</v>
      </c>
      <c r="H514" s="151">
        <v>0</v>
      </c>
      <c r="I514" s="152">
        <f>ROUND(E514*H514,2)</f>
        <v>0</v>
      </c>
      <c r="J514" s="151">
        <v>11180</v>
      </c>
      <c r="K514" s="152">
        <f>ROUND(E514*J514,2)</f>
        <v>33540</v>
      </c>
      <c r="L514" s="152">
        <v>21</v>
      </c>
      <c r="M514" s="152">
        <f>G514*(1+L514/100)</f>
        <v>0</v>
      </c>
      <c r="N514" s="150">
        <v>0</v>
      </c>
      <c r="O514" s="150">
        <f>ROUND(E514*N514,2)</f>
        <v>0</v>
      </c>
      <c r="P514" s="150">
        <v>0</v>
      </c>
      <c r="Q514" s="150">
        <f>ROUND(E514*P514,2)</f>
        <v>0</v>
      </c>
      <c r="R514" s="152"/>
      <c r="S514" s="152" t="s">
        <v>1456</v>
      </c>
      <c r="T514" s="153" t="s">
        <v>1457</v>
      </c>
      <c r="U514" s="135">
        <v>0</v>
      </c>
      <c r="V514" s="135">
        <f>ROUND(E514*U514,2)</f>
        <v>0</v>
      </c>
      <c r="W514" s="135"/>
      <c r="X514" s="135" t="s">
        <v>1458</v>
      </c>
      <c r="Y514" s="135" t="s">
        <v>1459</v>
      </c>
      <c r="Z514" s="125"/>
      <c r="AA514" s="125"/>
      <c r="AB514" s="125"/>
      <c r="AC514" s="125"/>
      <c r="AD514" s="125"/>
      <c r="AE514" s="125"/>
      <c r="AF514" s="125"/>
      <c r="AG514" s="125" t="s">
        <v>1460</v>
      </c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</row>
    <row r="515" spans="1:60" ht="22.5" outlineLevel="2" x14ac:dyDescent="0.2">
      <c r="A515" s="132"/>
      <c r="B515" s="133"/>
      <c r="C515" s="170" t="s">
        <v>884</v>
      </c>
      <c r="D515" s="168"/>
      <c r="E515" s="169">
        <v>3</v>
      </c>
      <c r="F515" s="135"/>
      <c r="G515" s="135"/>
      <c r="H515" s="135"/>
      <c r="I515" s="135"/>
      <c r="J515" s="135"/>
      <c r="K515" s="135"/>
      <c r="L515" s="135"/>
      <c r="M515" s="135"/>
      <c r="N515" s="134"/>
      <c r="O515" s="134"/>
      <c r="P515" s="134"/>
      <c r="Q515" s="134"/>
      <c r="R515" s="135"/>
      <c r="S515" s="135"/>
      <c r="T515" s="135"/>
      <c r="U515" s="135"/>
      <c r="V515" s="135"/>
      <c r="W515" s="135"/>
      <c r="X515" s="135"/>
      <c r="Y515" s="135"/>
      <c r="Z515" s="125"/>
      <c r="AA515" s="125"/>
      <c r="AB515" s="125"/>
      <c r="AC515" s="125"/>
      <c r="AD515" s="125"/>
      <c r="AE515" s="125"/>
      <c r="AF515" s="125"/>
      <c r="AG515" s="125" t="s">
        <v>1619</v>
      </c>
      <c r="AH515" s="125">
        <v>0</v>
      </c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</row>
    <row r="516" spans="1:60" ht="22.5" outlineLevel="1" x14ac:dyDescent="0.2">
      <c r="A516" s="147">
        <v>168</v>
      </c>
      <c r="B516" s="148" t="s">
        <v>79</v>
      </c>
      <c r="C516" s="163" t="s">
        <v>80</v>
      </c>
      <c r="D516" s="149" t="s">
        <v>1672</v>
      </c>
      <c r="E516" s="150">
        <v>1</v>
      </c>
      <c r="F516" s="151"/>
      <c r="G516" s="152">
        <f>ROUND(E516*F516,2)</f>
        <v>0</v>
      </c>
      <c r="H516" s="151">
        <v>0</v>
      </c>
      <c r="I516" s="152">
        <f>ROUND(E516*H516,2)</f>
        <v>0</v>
      </c>
      <c r="J516" s="151">
        <v>5270</v>
      </c>
      <c r="K516" s="152">
        <f>ROUND(E516*J516,2)</f>
        <v>5270</v>
      </c>
      <c r="L516" s="152">
        <v>21</v>
      </c>
      <c r="M516" s="152">
        <f>G516*(1+L516/100)</f>
        <v>0</v>
      </c>
      <c r="N516" s="150">
        <v>0</v>
      </c>
      <c r="O516" s="150">
        <f>ROUND(E516*N516,2)</f>
        <v>0</v>
      </c>
      <c r="P516" s="150">
        <v>0</v>
      </c>
      <c r="Q516" s="150">
        <f>ROUND(E516*P516,2)</f>
        <v>0</v>
      </c>
      <c r="R516" s="152"/>
      <c r="S516" s="152" t="s">
        <v>1456</v>
      </c>
      <c r="T516" s="153" t="s">
        <v>1457</v>
      </c>
      <c r="U516" s="135">
        <v>0</v>
      </c>
      <c r="V516" s="135">
        <f>ROUND(E516*U516,2)</f>
        <v>0</v>
      </c>
      <c r="W516" s="135"/>
      <c r="X516" s="135" t="s">
        <v>1458</v>
      </c>
      <c r="Y516" s="135" t="s">
        <v>1459</v>
      </c>
      <c r="Z516" s="125"/>
      <c r="AA516" s="125"/>
      <c r="AB516" s="125"/>
      <c r="AC516" s="125"/>
      <c r="AD516" s="125"/>
      <c r="AE516" s="125"/>
      <c r="AF516" s="125"/>
      <c r="AG516" s="125" t="s">
        <v>1460</v>
      </c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</row>
    <row r="517" spans="1:60" ht="22.5" outlineLevel="2" x14ac:dyDescent="0.2">
      <c r="A517" s="132"/>
      <c r="B517" s="133"/>
      <c r="C517" s="170" t="s">
        <v>877</v>
      </c>
      <c r="D517" s="168"/>
      <c r="E517" s="169">
        <v>1</v>
      </c>
      <c r="F517" s="135"/>
      <c r="G517" s="135"/>
      <c r="H517" s="135"/>
      <c r="I517" s="135"/>
      <c r="J517" s="135"/>
      <c r="K517" s="135"/>
      <c r="L517" s="135"/>
      <c r="M517" s="135"/>
      <c r="N517" s="134"/>
      <c r="O517" s="134"/>
      <c r="P517" s="134"/>
      <c r="Q517" s="134"/>
      <c r="R517" s="135"/>
      <c r="S517" s="135"/>
      <c r="T517" s="135"/>
      <c r="U517" s="135"/>
      <c r="V517" s="135"/>
      <c r="W517" s="135"/>
      <c r="X517" s="135"/>
      <c r="Y517" s="135"/>
      <c r="Z517" s="125"/>
      <c r="AA517" s="125"/>
      <c r="AB517" s="125"/>
      <c r="AC517" s="125"/>
      <c r="AD517" s="125"/>
      <c r="AE517" s="125"/>
      <c r="AF517" s="125"/>
      <c r="AG517" s="125" t="s">
        <v>1619</v>
      </c>
      <c r="AH517" s="125">
        <v>0</v>
      </c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</row>
    <row r="518" spans="1:60" ht="22.5" outlineLevel="1" x14ac:dyDescent="0.2">
      <c r="A518" s="147">
        <v>169</v>
      </c>
      <c r="B518" s="148" t="s">
        <v>81</v>
      </c>
      <c r="C518" s="163" t="s">
        <v>82</v>
      </c>
      <c r="D518" s="149" t="s">
        <v>1672</v>
      </c>
      <c r="E518" s="150">
        <v>1</v>
      </c>
      <c r="F518" s="151"/>
      <c r="G518" s="152">
        <f>ROUND(E518*F518,2)</f>
        <v>0</v>
      </c>
      <c r="H518" s="151">
        <v>0</v>
      </c>
      <c r="I518" s="152">
        <f>ROUND(E518*H518,2)</f>
        <v>0</v>
      </c>
      <c r="J518" s="151">
        <v>14630</v>
      </c>
      <c r="K518" s="152">
        <f>ROUND(E518*J518,2)</f>
        <v>14630</v>
      </c>
      <c r="L518" s="152">
        <v>21</v>
      </c>
      <c r="M518" s="152">
        <f>G518*(1+L518/100)</f>
        <v>0</v>
      </c>
      <c r="N518" s="150">
        <v>0</v>
      </c>
      <c r="O518" s="150">
        <f>ROUND(E518*N518,2)</f>
        <v>0</v>
      </c>
      <c r="P518" s="150">
        <v>0</v>
      </c>
      <c r="Q518" s="150">
        <f>ROUND(E518*P518,2)</f>
        <v>0</v>
      </c>
      <c r="R518" s="152"/>
      <c r="S518" s="152" t="s">
        <v>1456</v>
      </c>
      <c r="T518" s="153" t="s">
        <v>1457</v>
      </c>
      <c r="U518" s="135">
        <v>0</v>
      </c>
      <c r="V518" s="135">
        <f>ROUND(E518*U518,2)</f>
        <v>0</v>
      </c>
      <c r="W518" s="135"/>
      <c r="X518" s="135" t="s">
        <v>1458</v>
      </c>
      <c r="Y518" s="135" t="s">
        <v>1459</v>
      </c>
      <c r="Z518" s="125"/>
      <c r="AA518" s="125"/>
      <c r="AB518" s="125"/>
      <c r="AC518" s="125"/>
      <c r="AD518" s="125"/>
      <c r="AE518" s="125"/>
      <c r="AF518" s="125"/>
      <c r="AG518" s="125" t="s">
        <v>1460</v>
      </c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</row>
    <row r="519" spans="1:60" ht="22.5" outlineLevel="2" x14ac:dyDescent="0.2">
      <c r="A519" s="132"/>
      <c r="B519" s="133"/>
      <c r="C519" s="170" t="s">
        <v>877</v>
      </c>
      <c r="D519" s="168"/>
      <c r="E519" s="169">
        <v>1</v>
      </c>
      <c r="F519" s="135"/>
      <c r="G519" s="135"/>
      <c r="H519" s="135"/>
      <c r="I519" s="135"/>
      <c r="J519" s="135"/>
      <c r="K519" s="135"/>
      <c r="L519" s="135"/>
      <c r="M519" s="135"/>
      <c r="N519" s="134"/>
      <c r="O519" s="134"/>
      <c r="P519" s="134"/>
      <c r="Q519" s="134"/>
      <c r="R519" s="135"/>
      <c r="S519" s="135"/>
      <c r="T519" s="135"/>
      <c r="U519" s="135"/>
      <c r="V519" s="135"/>
      <c r="W519" s="135"/>
      <c r="X519" s="135"/>
      <c r="Y519" s="135"/>
      <c r="Z519" s="125"/>
      <c r="AA519" s="125"/>
      <c r="AB519" s="125"/>
      <c r="AC519" s="125"/>
      <c r="AD519" s="125"/>
      <c r="AE519" s="125"/>
      <c r="AF519" s="125"/>
      <c r="AG519" s="125" t="s">
        <v>1619</v>
      </c>
      <c r="AH519" s="125">
        <v>0</v>
      </c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</row>
    <row r="520" spans="1:60" ht="22.5" outlineLevel="1" x14ac:dyDescent="0.2">
      <c r="A520" s="147">
        <v>170</v>
      </c>
      <c r="B520" s="148" t="s">
        <v>83</v>
      </c>
      <c r="C520" s="163" t="s">
        <v>84</v>
      </c>
      <c r="D520" s="149" t="s">
        <v>1672</v>
      </c>
      <c r="E520" s="150">
        <v>1</v>
      </c>
      <c r="F520" s="151"/>
      <c r="G520" s="152">
        <f>ROUND(E520*F520,2)</f>
        <v>0</v>
      </c>
      <c r="H520" s="151">
        <v>0</v>
      </c>
      <c r="I520" s="152">
        <f>ROUND(E520*H520,2)</f>
        <v>0</v>
      </c>
      <c r="J520" s="151">
        <v>5370</v>
      </c>
      <c r="K520" s="152">
        <f>ROUND(E520*J520,2)</f>
        <v>5370</v>
      </c>
      <c r="L520" s="152">
        <v>21</v>
      </c>
      <c r="M520" s="152">
        <f>G520*(1+L520/100)</f>
        <v>0</v>
      </c>
      <c r="N520" s="150">
        <v>0</v>
      </c>
      <c r="O520" s="150">
        <f>ROUND(E520*N520,2)</f>
        <v>0</v>
      </c>
      <c r="P520" s="150">
        <v>0</v>
      </c>
      <c r="Q520" s="150">
        <f>ROUND(E520*P520,2)</f>
        <v>0</v>
      </c>
      <c r="R520" s="152"/>
      <c r="S520" s="152" t="s">
        <v>1456</v>
      </c>
      <c r="T520" s="153" t="s">
        <v>1457</v>
      </c>
      <c r="U520" s="135">
        <v>0</v>
      </c>
      <c r="V520" s="135">
        <f>ROUND(E520*U520,2)</f>
        <v>0</v>
      </c>
      <c r="W520" s="135"/>
      <c r="X520" s="135" t="s">
        <v>1458</v>
      </c>
      <c r="Y520" s="135" t="s">
        <v>1459</v>
      </c>
      <c r="Z520" s="125"/>
      <c r="AA520" s="125"/>
      <c r="AB520" s="125"/>
      <c r="AC520" s="125"/>
      <c r="AD520" s="125"/>
      <c r="AE520" s="125"/>
      <c r="AF520" s="125"/>
      <c r="AG520" s="125" t="s">
        <v>1460</v>
      </c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</row>
    <row r="521" spans="1:60" outlineLevel="2" x14ac:dyDescent="0.2">
      <c r="A521" s="132"/>
      <c r="B521" s="133"/>
      <c r="C521" s="170" t="s">
        <v>85</v>
      </c>
      <c r="D521" s="168"/>
      <c r="E521" s="169">
        <v>1</v>
      </c>
      <c r="F521" s="135"/>
      <c r="G521" s="135"/>
      <c r="H521" s="135"/>
      <c r="I521" s="135"/>
      <c r="J521" s="135"/>
      <c r="K521" s="135"/>
      <c r="L521" s="135"/>
      <c r="M521" s="135"/>
      <c r="N521" s="134"/>
      <c r="O521" s="134"/>
      <c r="P521" s="134"/>
      <c r="Q521" s="134"/>
      <c r="R521" s="135"/>
      <c r="S521" s="135"/>
      <c r="T521" s="135"/>
      <c r="U521" s="135"/>
      <c r="V521" s="135"/>
      <c r="W521" s="135"/>
      <c r="X521" s="135"/>
      <c r="Y521" s="135"/>
      <c r="Z521" s="125"/>
      <c r="AA521" s="125"/>
      <c r="AB521" s="125"/>
      <c r="AC521" s="125"/>
      <c r="AD521" s="125"/>
      <c r="AE521" s="125"/>
      <c r="AF521" s="125"/>
      <c r="AG521" s="125" t="s">
        <v>1619</v>
      </c>
      <c r="AH521" s="125">
        <v>0</v>
      </c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</row>
    <row r="522" spans="1:60" outlineLevel="1" x14ac:dyDescent="0.2">
      <c r="A522" s="155">
        <v>171</v>
      </c>
      <c r="B522" s="156" t="s">
        <v>939</v>
      </c>
      <c r="C522" s="164" t="s">
        <v>940</v>
      </c>
      <c r="D522" s="157" t="s">
        <v>1232</v>
      </c>
      <c r="E522" s="158">
        <f>(G520+G518+G516+G514+G512+G510+G506+G502+G499+G495+G491+G487+G483+G479)*0.01</f>
        <v>0</v>
      </c>
      <c r="F522" s="159"/>
      <c r="G522" s="160">
        <f>ROUND(E522*F522,2)</f>
        <v>0</v>
      </c>
      <c r="H522" s="159">
        <v>0</v>
      </c>
      <c r="I522" s="160">
        <f>ROUND(E522*H522,2)</f>
        <v>0</v>
      </c>
      <c r="J522" s="159">
        <v>2.1</v>
      </c>
      <c r="K522" s="160">
        <f>ROUND(E522*J522,2)</f>
        <v>0</v>
      </c>
      <c r="L522" s="160">
        <v>21</v>
      </c>
      <c r="M522" s="160">
        <f>G522*(1+L522/100)</f>
        <v>0</v>
      </c>
      <c r="N522" s="158">
        <v>0</v>
      </c>
      <c r="O522" s="158">
        <f>ROUND(E522*N522,2)</f>
        <v>0</v>
      </c>
      <c r="P522" s="158">
        <v>0</v>
      </c>
      <c r="Q522" s="158">
        <f>ROUND(E522*P522,2)</f>
        <v>0</v>
      </c>
      <c r="R522" s="160"/>
      <c r="S522" s="160" t="s">
        <v>1617</v>
      </c>
      <c r="T522" s="161" t="s">
        <v>1617</v>
      </c>
      <c r="U522" s="135">
        <v>0</v>
      </c>
      <c r="V522" s="135">
        <f>ROUND(E522*U522,2)</f>
        <v>0</v>
      </c>
      <c r="W522" s="135"/>
      <c r="X522" s="135" t="s">
        <v>1458</v>
      </c>
      <c r="Y522" s="135" t="s">
        <v>1459</v>
      </c>
      <c r="Z522" s="125"/>
      <c r="AA522" s="125"/>
      <c r="AB522" s="125"/>
      <c r="AC522" s="125"/>
      <c r="AD522" s="125"/>
      <c r="AE522" s="125"/>
      <c r="AF522" s="125"/>
      <c r="AG522" s="125" t="s">
        <v>2288</v>
      </c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</row>
    <row r="523" spans="1:60" x14ac:dyDescent="0.2">
      <c r="A523" s="140" t="s">
        <v>1451</v>
      </c>
      <c r="B523" s="141" t="s">
        <v>1365</v>
      </c>
      <c r="C523" s="162" t="s">
        <v>1366</v>
      </c>
      <c r="D523" s="142"/>
      <c r="E523" s="143"/>
      <c r="F523" s="144"/>
      <c r="G523" s="144">
        <f>SUMIF(AG524:AG565,"&lt;&gt;NOR",G524:G565)</f>
        <v>0</v>
      </c>
      <c r="H523" s="144"/>
      <c r="I523" s="144">
        <f>SUM(I524:I565)</f>
        <v>19247.100000000002</v>
      </c>
      <c r="J523" s="144"/>
      <c r="K523" s="144">
        <f>SUM(K524:K565)</f>
        <v>84304.579999999987</v>
      </c>
      <c r="L523" s="144"/>
      <c r="M523" s="144">
        <f>SUM(M524:M565)</f>
        <v>0</v>
      </c>
      <c r="N523" s="143"/>
      <c r="O523" s="143">
        <f>SUM(O524:O565)</f>
        <v>1.67</v>
      </c>
      <c r="P523" s="143"/>
      <c r="Q523" s="143">
        <f>SUM(Q524:Q565)</f>
        <v>0</v>
      </c>
      <c r="R523" s="144"/>
      <c r="S523" s="144"/>
      <c r="T523" s="145"/>
      <c r="U523" s="139"/>
      <c r="V523" s="139">
        <f>SUM(V524:V565)</f>
        <v>0</v>
      </c>
      <c r="W523" s="139"/>
      <c r="X523" s="139"/>
      <c r="Y523" s="139"/>
      <c r="AG523" t="s">
        <v>1452</v>
      </c>
    </row>
    <row r="524" spans="1:60" ht="22.5" outlineLevel="1" x14ac:dyDescent="0.2">
      <c r="A524" s="147">
        <v>172</v>
      </c>
      <c r="B524" s="148" t="s">
        <v>86</v>
      </c>
      <c r="C524" s="163" t="s">
        <v>87</v>
      </c>
      <c r="D524" s="149" t="s">
        <v>1641</v>
      </c>
      <c r="E524" s="150">
        <v>56.1</v>
      </c>
      <c r="F524" s="151"/>
      <c r="G524" s="152">
        <f>ROUND(E524*F524,2)</f>
        <v>0</v>
      </c>
      <c r="H524" s="151">
        <v>0</v>
      </c>
      <c r="I524" s="152">
        <f>ROUND(E524*H524,2)</f>
        <v>0</v>
      </c>
      <c r="J524" s="151">
        <v>7.7</v>
      </c>
      <c r="K524" s="152">
        <f>ROUND(E524*J524,2)</f>
        <v>431.97</v>
      </c>
      <c r="L524" s="152">
        <v>21</v>
      </c>
      <c r="M524" s="152">
        <f>G524*(1+L524/100)</f>
        <v>0</v>
      </c>
      <c r="N524" s="150">
        <v>0</v>
      </c>
      <c r="O524" s="150">
        <f>ROUND(E524*N524,2)</f>
        <v>0</v>
      </c>
      <c r="P524" s="150">
        <v>0</v>
      </c>
      <c r="Q524" s="150">
        <f>ROUND(E524*P524,2)</f>
        <v>0</v>
      </c>
      <c r="R524" s="152"/>
      <c r="S524" s="152" t="s">
        <v>1617</v>
      </c>
      <c r="T524" s="153" t="s">
        <v>1617</v>
      </c>
      <c r="U524" s="135">
        <v>0</v>
      </c>
      <c r="V524" s="135">
        <f>ROUND(E524*U524,2)</f>
        <v>0</v>
      </c>
      <c r="W524" s="135"/>
      <c r="X524" s="135" t="s">
        <v>1458</v>
      </c>
      <c r="Y524" s="135" t="s">
        <v>1459</v>
      </c>
      <c r="Z524" s="125"/>
      <c r="AA524" s="125"/>
      <c r="AB524" s="125"/>
      <c r="AC524" s="125"/>
      <c r="AD524" s="125"/>
      <c r="AE524" s="125"/>
      <c r="AF524" s="125"/>
      <c r="AG524" s="125" t="s">
        <v>2106</v>
      </c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</row>
    <row r="525" spans="1:60" outlineLevel="2" x14ac:dyDescent="0.2">
      <c r="A525" s="132"/>
      <c r="B525" s="133"/>
      <c r="C525" s="170" t="s">
        <v>88</v>
      </c>
      <c r="D525" s="168"/>
      <c r="E525" s="169">
        <v>56.1</v>
      </c>
      <c r="F525" s="135"/>
      <c r="G525" s="135"/>
      <c r="H525" s="135"/>
      <c r="I525" s="135"/>
      <c r="J525" s="135"/>
      <c r="K525" s="135"/>
      <c r="L525" s="135"/>
      <c r="M525" s="135"/>
      <c r="N525" s="134"/>
      <c r="O525" s="134"/>
      <c r="P525" s="134"/>
      <c r="Q525" s="134"/>
      <c r="R525" s="135"/>
      <c r="S525" s="135"/>
      <c r="T525" s="135"/>
      <c r="U525" s="135"/>
      <c r="V525" s="135"/>
      <c r="W525" s="135"/>
      <c r="X525" s="135"/>
      <c r="Y525" s="135"/>
      <c r="Z525" s="125"/>
      <c r="AA525" s="125"/>
      <c r="AB525" s="125"/>
      <c r="AC525" s="125"/>
      <c r="AD525" s="125"/>
      <c r="AE525" s="125"/>
      <c r="AF525" s="125"/>
      <c r="AG525" s="125" t="s">
        <v>1619</v>
      </c>
      <c r="AH525" s="125">
        <v>0</v>
      </c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</row>
    <row r="526" spans="1:60" ht="22.5" outlineLevel="1" x14ac:dyDescent="0.2">
      <c r="A526" s="147">
        <v>173</v>
      </c>
      <c r="B526" s="148" t="s">
        <v>89</v>
      </c>
      <c r="C526" s="163" t="s">
        <v>90</v>
      </c>
      <c r="D526" s="149" t="s">
        <v>1641</v>
      </c>
      <c r="E526" s="150">
        <v>65.915000000000006</v>
      </c>
      <c r="F526" s="151"/>
      <c r="G526" s="152">
        <f>ROUND(E526*F526,2)</f>
        <v>0</v>
      </c>
      <c r="H526" s="151">
        <v>29.34</v>
      </c>
      <c r="I526" s="152">
        <f>ROUND(E526*H526,2)</f>
        <v>1933.95</v>
      </c>
      <c r="J526" s="151">
        <v>26.56</v>
      </c>
      <c r="K526" s="152">
        <f>ROUND(E526*J526,2)</f>
        <v>1750.7</v>
      </c>
      <c r="L526" s="152">
        <v>21</v>
      </c>
      <c r="M526" s="152">
        <f>G526*(1+L526/100)</f>
        <v>0</v>
      </c>
      <c r="N526" s="150">
        <v>2.1000000000000001E-4</v>
      </c>
      <c r="O526" s="150">
        <f>ROUND(E526*N526,2)</f>
        <v>0.01</v>
      </c>
      <c r="P526" s="150">
        <v>0</v>
      </c>
      <c r="Q526" s="150">
        <f>ROUND(E526*P526,2)</f>
        <v>0</v>
      </c>
      <c r="R526" s="152"/>
      <c r="S526" s="152" t="s">
        <v>1617</v>
      </c>
      <c r="T526" s="153" t="s">
        <v>1617</v>
      </c>
      <c r="U526" s="135">
        <v>0</v>
      </c>
      <c r="V526" s="135">
        <f>ROUND(E526*U526,2)</f>
        <v>0</v>
      </c>
      <c r="W526" s="135"/>
      <c r="X526" s="135" t="s">
        <v>1458</v>
      </c>
      <c r="Y526" s="135" t="s">
        <v>1459</v>
      </c>
      <c r="Z526" s="125"/>
      <c r="AA526" s="125"/>
      <c r="AB526" s="125"/>
      <c r="AC526" s="125"/>
      <c r="AD526" s="125"/>
      <c r="AE526" s="125"/>
      <c r="AF526" s="125"/>
      <c r="AG526" s="125" t="s">
        <v>2106</v>
      </c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</row>
    <row r="527" spans="1:60" outlineLevel="2" x14ac:dyDescent="0.2">
      <c r="A527" s="132"/>
      <c r="B527" s="133"/>
      <c r="C527" s="170" t="s">
        <v>91</v>
      </c>
      <c r="D527" s="168"/>
      <c r="E527" s="169">
        <v>65.92</v>
      </c>
      <c r="F527" s="135"/>
      <c r="G527" s="135"/>
      <c r="H527" s="135"/>
      <c r="I527" s="135"/>
      <c r="J527" s="135"/>
      <c r="K527" s="135"/>
      <c r="L527" s="135"/>
      <c r="M527" s="135"/>
      <c r="N527" s="134"/>
      <c r="O527" s="134"/>
      <c r="P527" s="134"/>
      <c r="Q527" s="134"/>
      <c r="R527" s="135"/>
      <c r="S527" s="135"/>
      <c r="T527" s="135"/>
      <c r="U527" s="135"/>
      <c r="V527" s="135"/>
      <c r="W527" s="135"/>
      <c r="X527" s="135"/>
      <c r="Y527" s="135"/>
      <c r="Z527" s="125"/>
      <c r="AA527" s="125"/>
      <c r="AB527" s="125"/>
      <c r="AC527" s="125"/>
      <c r="AD527" s="125"/>
      <c r="AE527" s="125"/>
      <c r="AF527" s="125"/>
      <c r="AG527" s="125" t="s">
        <v>1619</v>
      </c>
      <c r="AH527" s="125">
        <v>0</v>
      </c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</row>
    <row r="528" spans="1:60" ht="22.5" outlineLevel="1" x14ac:dyDescent="0.2">
      <c r="A528" s="147">
        <v>174</v>
      </c>
      <c r="B528" s="148" t="s">
        <v>92</v>
      </c>
      <c r="C528" s="163" t="s">
        <v>93</v>
      </c>
      <c r="D528" s="149" t="s">
        <v>1716</v>
      </c>
      <c r="E528" s="150">
        <v>56.15</v>
      </c>
      <c r="F528" s="151"/>
      <c r="G528" s="152">
        <f>ROUND(E528*F528,2)</f>
        <v>0</v>
      </c>
      <c r="H528" s="151">
        <v>22.92</v>
      </c>
      <c r="I528" s="152">
        <f>ROUND(E528*H528,2)</f>
        <v>1286.96</v>
      </c>
      <c r="J528" s="151">
        <v>125.58</v>
      </c>
      <c r="K528" s="152">
        <f>ROUND(E528*J528,2)</f>
        <v>7051.32</v>
      </c>
      <c r="L528" s="152">
        <v>21</v>
      </c>
      <c r="M528" s="152">
        <f>G528*(1+L528/100)</f>
        <v>0</v>
      </c>
      <c r="N528" s="150">
        <v>3.6000000000000002E-4</v>
      </c>
      <c r="O528" s="150">
        <f>ROUND(E528*N528,2)</f>
        <v>0.02</v>
      </c>
      <c r="P528" s="150">
        <v>0</v>
      </c>
      <c r="Q528" s="150">
        <f>ROUND(E528*P528,2)</f>
        <v>0</v>
      </c>
      <c r="R528" s="152"/>
      <c r="S528" s="152" t="s">
        <v>1617</v>
      </c>
      <c r="T528" s="153" t="s">
        <v>1617</v>
      </c>
      <c r="U528" s="135">
        <v>0</v>
      </c>
      <c r="V528" s="135">
        <f>ROUND(E528*U528,2)</f>
        <v>0</v>
      </c>
      <c r="W528" s="135"/>
      <c r="X528" s="135" t="s">
        <v>1458</v>
      </c>
      <c r="Y528" s="135" t="s">
        <v>1459</v>
      </c>
      <c r="Z528" s="125"/>
      <c r="AA528" s="125"/>
      <c r="AB528" s="125"/>
      <c r="AC528" s="125"/>
      <c r="AD528" s="125"/>
      <c r="AE528" s="125"/>
      <c r="AF528" s="125"/>
      <c r="AG528" s="125" t="s">
        <v>2106</v>
      </c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</row>
    <row r="529" spans="1:60" outlineLevel="2" x14ac:dyDescent="0.2">
      <c r="A529" s="132"/>
      <c r="B529" s="133"/>
      <c r="C529" s="170" t="s">
        <v>94</v>
      </c>
      <c r="D529" s="168"/>
      <c r="E529" s="169"/>
      <c r="F529" s="135"/>
      <c r="G529" s="135"/>
      <c r="H529" s="135"/>
      <c r="I529" s="135"/>
      <c r="J529" s="135"/>
      <c r="K529" s="135"/>
      <c r="L529" s="135"/>
      <c r="M529" s="135"/>
      <c r="N529" s="134"/>
      <c r="O529" s="134"/>
      <c r="P529" s="134"/>
      <c r="Q529" s="134"/>
      <c r="R529" s="135"/>
      <c r="S529" s="135"/>
      <c r="T529" s="135"/>
      <c r="U529" s="135"/>
      <c r="V529" s="135"/>
      <c r="W529" s="135"/>
      <c r="X529" s="135"/>
      <c r="Y529" s="135"/>
      <c r="Z529" s="125"/>
      <c r="AA529" s="125"/>
      <c r="AB529" s="125"/>
      <c r="AC529" s="125"/>
      <c r="AD529" s="125"/>
      <c r="AE529" s="125"/>
      <c r="AF529" s="125"/>
      <c r="AG529" s="125" t="s">
        <v>1619</v>
      </c>
      <c r="AH529" s="125">
        <v>0</v>
      </c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</row>
    <row r="530" spans="1:60" outlineLevel="3" x14ac:dyDescent="0.2">
      <c r="A530" s="132"/>
      <c r="B530" s="133"/>
      <c r="C530" s="170" t="s">
        <v>95</v>
      </c>
      <c r="D530" s="168"/>
      <c r="E530" s="169">
        <v>4.4000000000000004</v>
      </c>
      <c r="F530" s="135"/>
      <c r="G530" s="135"/>
      <c r="H530" s="135"/>
      <c r="I530" s="135"/>
      <c r="J530" s="135"/>
      <c r="K530" s="135"/>
      <c r="L530" s="135"/>
      <c r="M530" s="135"/>
      <c r="N530" s="134"/>
      <c r="O530" s="134"/>
      <c r="P530" s="134"/>
      <c r="Q530" s="134"/>
      <c r="R530" s="135"/>
      <c r="S530" s="135"/>
      <c r="T530" s="135"/>
      <c r="U530" s="135"/>
      <c r="V530" s="135"/>
      <c r="W530" s="135"/>
      <c r="X530" s="135"/>
      <c r="Y530" s="135"/>
      <c r="Z530" s="125"/>
      <c r="AA530" s="125"/>
      <c r="AB530" s="125"/>
      <c r="AC530" s="125"/>
      <c r="AD530" s="125"/>
      <c r="AE530" s="125"/>
      <c r="AF530" s="125"/>
      <c r="AG530" s="125" t="s">
        <v>1619</v>
      </c>
      <c r="AH530" s="125">
        <v>0</v>
      </c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</row>
    <row r="531" spans="1:60" outlineLevel="3" x14ac:dyDescent="0.2">
      <c r="A531" s="132"/>
      <c r="B531" s="133"/>
      <c r="C531" s="170" t="s">
        <v>96</v>
      </c>
      <c r="D531" s="168"/>
      <c r="E531" s="169">
        <v>15.1</v>
      </c>
      <c r="F531" s="135"/>
      <c r="G531" s="135"/>
      <c r="H531" s="135"/>
      <c r="I531" s="135"/>
      <c r="J531" s="135"/>
      <c r="K531" s="135"/>
      <c r="L531" s="135"/>
      <c r="M531" s="135"/>
      <c r="N531" s="134"/>
      <c r="O531" s="134"/>
      <c r="P531" s="134"/>
      <c r="Q531" s="134"/>
      <c r="R531" s="135"/>
      <c r="S531" s="135"/>
      <c r="T531" s="135"/>
      <c r="U531" s="135"/>
      <c r="V531" s="135"/>
      <c r="W531" s="135"/>
      <c r="X531" s="135"/>
      <c r="Y531" s="135"/>
      <c r="Z531" s="125"/>
      <c r="AA531" s="125"/>
      <c r="AB531" s="125"/>
      <c r="AC531" s="125"/>
      <c r="AD531" s="125"/>
      <c r="AE531" s="125"/>
      <c r="AF531" s="125"/>
      <c r="AG531" s="125" t="s">
        <v>1619</v>
      </c>
      <c r="AH531" s="125">
        <v>0</v>
      </c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</row>
    <row r="532" spans="1:60" outlineLevel="3" x14ac:dyDescent="0.2">
      <c r="A532" s="132"/>
      <c r="B532" s="133"/>
      <c r="C532" s="170" t="s">
        <v>97</v>
      </c>
      <c r="D532" s="168"/>
      <c r="E532" s="169">
        <v>11.9</v>
      </c>
      <c r="F532" s="135"/>
      <c r="G532" s="135"/>
      <c r="H532" s="135"/>
      <c r="I532" s="135"/>
      <c r="J532" s="135"/>
      <c r="K532" s="135"/>
      <c r="L532" s="135"/>
      <c r="M532" s="135"/>
      <c r="N532" s="134"/>
      <c r="O532" s="134"/>
      <c r="P532" s="134"/>
      <c r="Q532" s="134"/>
      <c r="R532" s="135"/>
      <c r="S532" s="135"/>
      <c r="T532" s="135"/>
      <c r="U532" s="135"/>
      <c r="V532" s="135"/>
      <c r="W532" s="135"/>
      <c r="X532" s="135"/>
      <c r="Y532" s="135"/>
      <c r="Z532" s="125"/>
      <c r="AA532" s="125"/>
      <c r="AB532" s="125"/>
      <c r="AC532" s="125"/>
      <c r="AD532" s="125"/>
      <c r="AE532" s="125"/>
      <c r="AF532" s="125"/>
      <c r="AG532" s="125" t="s">
        <v>1619</v>
      </c>
      <c r="AH532" s="125">
        <v>0</v>
      </c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</row>
    <row r="533" spans="1:60" outlineLevel="3" x14ac:dyDescent="0.2">
      <c r="A533" s="132"/>
      <c r="B533" s="133"/>
      <c r="C533" s="170" t="s">
        <v>98</v>
      </c>
      <c r="D533" s="168"/>
      <c r="E533" s="169">
        <v>18.600000000000001</v>
      </c>
      <c r="F533" s="135"/>
      <c r="G533" s="135"/>
      <c r="H533" s="135"/>
      <c r="I533" s="135"/>
      <c r="J533" s="135"/>
      <c r="K533" s="135"/>
      <c r="L533" s="135"/>
      <c r="M533" s="135"/>
      <c r="N533" s="134"/>
      <c r="O533" s="134"/>
      <c r="P533" s="134"/>
      <c r="Q533" s="134"/>
      <c r="R533" s="135"/>
      <c r="S533" s="135"/>
      <c r="T533" s="135"/>
      <c r="U533" s="135"/>
      <c r="V533" s="135"/>
      <c r="W533" s="135"/>
      <c r="X533" s="135"/>
      <c r="Y533" s="135"/>
      <c r="Z533" s="125"/>
      <c r="AA533" s="125"/>
      <c r="AB533" s="125"/>
      <c r="AC533" s="125"/>
      <c r="AD533" s="125"/>
      <c r="AE533" s="125"/>
      <c r="AF533" s="125"/>
      <c r="AG533" s="125" t="s">
        <v>1619</v>
      </c>
      <c r="AH533" s="125">
        <v>0</v>
      </c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</row>
    <row r="534" spans="1:60" outlineLevel="3" x14ac:dyDescent="0.2">
      <c r="A534" s="132"/>
      <c r="B534" s="133"/>
      <c r="C534" s="170" t="s">
        <v>99</v>
      </c>
      <c r="D534" s="168"/>
      <c r="E534" s="169">
        <v>6.15</v>
      </c>
      <c r="F534" s="135"/>
      <c r="G534" s="135"/>
      <c r="H534" s="135"/>
      <c r="I534" s="135"/>
      <c r="J534" s="135"/>
      <c r="K534" s="135"/>
      <c r="L534" s="135"/>
      <c r="M534" s="135"/>
      <c r="N534" s="134"/>
      <c r="O534" s="134"/>
      <c r="P534" s="134"/>
      <c r="Q534" s="134"/>
      <c r="R534" s="135"/>
      <c r="S534" s="135"/>
      <c r="T534" s="135"/>
      <c r="U534" s="135"/>
      <c r="V534" s="135"/>
      <c r="W534" s="135"/>
      <c r="X534" s="135"/>
      <c r="Y534" s="135"/>
      <c r="Z534" s="125"/>
      <c r="AA534" s="125"/>
      <c r="AB534" s="125"/>
      <c r="AC534" s="125"/>
      <c r="AD534" s="125"/>
      <c r="AE534" s="125"/>
      <c r="AF534" s="125"/>
      <c r="AG534" s="125" t="s">
        <v>1619</v>
      </c>
      <c r="AH534" s="125">
        <v>0</v>
      </c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</row>
    <row r="535" spans="1:60" outlineLevel="1" x14ac:dyDescent="0.2">
      <c r="A535" s="147">
        <v>175</v>
      </c>
      <c r="B535" s="148" t="s">
        <v>100</v>
      </c>
      <c r="C535" s="163" t="s">
        <v>101</v>
      </c>
      <c r="D535" s="149" t="s">
        <v>1716</v>
      </c>
      <c r="E535" s="150">
        <v>56.15</v>
      </c>
      <c r="F535" s="151"/>
      <c r="G535" s="152">
        <f>ROUND(E535*F535,2)</f>
        <v>0</v>
      </c>
      <c r="H535" s="151">
        <v>5.42</v>
      </c>
      <c r="I535" s="152">
        <f>ROUND(E535*H535,2)</f>
        <v>304.33</v>
      </c>
      <c r="J535" s="151">
        <v>94.48</v>
      </c>
      <c r="K535" s="152">
        <f>ROUND(E535*J535,2)</f>
        <v>5305.05</v>
      </c>
      <c r="L535" s="152">
        <v>21</v>
      </c>
      <c r="M535" s="152">
        <f>G535*(1+L535/100)</f>
        <v>0</v>
      </c>
      <c r="N535" s="150">
        <v>0</v>
      </c>
      <c r="O535" s="150">
        <f>ROUND(E535*N535,2)</f>
        <v>0</v>
      </c>
      <c r="P535" s="150">
        <v>0</v>
      </c>
      <c r="Q535" s="150">
        <f>ROUND(E535*P535,2)</f>
        <v>0</v>
      </c>
      <c r="R535" s="152"/>
      <c r="S535" s="152" t="s">
        <v>1617</v>
      </c>
      <c r="T535" s="153" t="s">
        <v>1617</v>
      </c>
      <c r="U535" s="135">
        <v>0</v>
      </c>
      <c r="V535" s="135">
        <f>ROUND(E535*U535,2)</f>
        <v>0</v>
      </c>
      <c r="W535" s="135"/>
      <c r="X535" s="135" t="s">
        <v>1458</v>
      </c>
      <c r="Y535" s="135" t="s">
        <v>1459</v>
      </c>
      <c r="Z535" s="125"/>
      <c r="AA535" s="125"/>
      <c r="AB535" s="125"/>
      <c r="AC535" s="125"/>
      <c r="AD535" s="125"/>
      <c r="AE535" s="125"/>
      <c r="AF535" s="125"/>
      <c r="AG535" s="125" t="s">
        <v>2106</v>
      </c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</row>
    <row r="536" spans="1:60" outlineLevel="2" x14ac:dyDescent="0.2">
      <c r="A536" s="132"/>
      <c r="B536" s="133"/>
      <c r="C536" s="170" t="s">
        <v>102</v>
      </c>
      <c r="D536" s="168"/>
      <c r="E536" s="169">
        <v>56.15</v>
      </c>
      <c r="F536" s="135"/>
      <c r="G536" s="135"/>
      <c r="H536" s="135"/>
      <c r="I536" s="135"/>
      <c r="J536" s="135"/>
      <c r="K536" s="135"/>
      <c r="L536" s="135"/>
      <c r="M536" s="135"/>
      <c r="N536" s="134"/>
      <c r="O536" s="134"/>
      <c r="P536" s="134"/>
      <c r="Q536" s="134"/>
      <c r="R536" s="135"/>
      <c r="S536" s="135"/>
      <c r="T536" s="135"/>
      <c r="U536" s="135"/>
      <c r="V536" s="135"/>
      <c r="W536" s="135"/>
      <c r="X536" s="135"/>
      <c r="Y536" s="135"/>
      <c r="Z536" s="125"/>
      <c r="AA536" s="125"/>
      <c r="AB536" s="125"/>
      <c r="AC536" s="125"/>
      <c r="AD536" s="125"/>
      <c r="AE536" s="125"/>
      <c r="AF536" s="125"/>
      <c r="AG536" s="125" t="s">
        <v>1619</v>
      </c>
      <c r="AH536" s="125">
        <v>0</v>
      </c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</row>
    <row r="537" spans="1:60" ht="22.5" outlineLevel="1" x14ac:dyDescent="0.2">
      <c r="A537" s="147">
        <v>176</v>
      </c>
      <c r="B537" s="148" t="s">
        <v>103</v>
      </c>
      <c r="C537" s="163" t="s">
        <v>104</v>
      </c>
      <c r="D537" s="149" t="s">
        <v>1641</v>
      </c>
      <c r="E537" s="150">
        <v>56.1</v>
      </c>
      <c r="F537" s="151"/>
      <c r="G537" s="152">
        <f>ROUND(E537*F537,2)</f>
        <v>0</v>
      </c>
      <c r="H537" s="151">
        <v>149.5</v>
      </c>
      <c r="I537" s="152">
        <f>ROUND(E537*H537,2)</f>
        <v>8386.9500000000007</v>
      </c>
      <c r="J537" s="151">
        <v>520.5</v>
      </c>
      <c r="K537" s="152">
        <f>ROUND(E537*J537,2)</f>
        <v>29200.05</v>
      </c>
      <c r="L537" s="152">
        <v>21</v>
      </c>
      <c r="M537" s="152">
        <f>G537*(1+L537/100)</f>
        <v>0</v>
      </c>
      <c r="N537" s="150">
        <v>3.7299999999999998E-3</v>
      </c>
      <c r="O537" s="150">
        <f>ROUND(E537*N537,2)</f>
        <v>0.21</v>
      </c>
      <c r="P537" s="150">
        <v>0</v>
      </c>
      <c r="Q537" s="150">
        <f>ROUND(E537*P537,2)</f>
        <v>0</v>
      </c>
      <c r="R537" s="152"/>
      <c r="S537" s="152" t="s">
        <v>1617</v>
      </c>
      <c r="T537" s="153" t="s">
        <v>1617</v>
      </c>
      <c r="U537" s="135">
        <v>0</v>
      </c>
      <c r="V537" s="135">
        <f>ROUND(E537*U537,2)</f>
        <v>0</v>
      </c>
      <c r="W537" s="135"/>
      <c r="X537" s="135" t="s">
        <v>1458</v>
      </c>
      <c r="Y537" s="135" t="s">
        <v>1459</v>
      </c>
      <c r="Z537" s="125"/>
      <c r="AA537" s="125"/>
      <c r="AB537" s="125"/>
      <c r="AC537" s="125"/>
      <c r="AD537" s="125"/>
      <c r="AE537" s="125"/>
      <c r="AF537" s="125"/>
      <c r="AG537" s="125" t="s">
        <v>2106</v>
      </c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</row>
    <row r="538" spans="1:60" outlineLevel="2" x14ac:dyDescent="0.2">
      <c r="A538" s="132"/>
      <c r="B538" s="133"/>
      <c r="C538" s="170" t="s">
        <v>105</v>
      </c>
      <c r="D538" s="168"/>
      <c r="E538" s="169">
        <v>48</v>
      </c>
      <c r="F538" s="135"/>
      <c r="G538" s="135"/>
      <c r="H538" s="135"/>
      <c r="I538" s="135"/>
      <c r="J538" s="135"/>
      <c r="K538" s="135"/>
      <c r="L538" s="135"/>
      <c r="M538" s="135"/>
      <c r="N538" s="134"/>
      <c r="O538" s="134"/>
      <c r="P538" s="134"/>
      <c r="Q538" s="134"/>
      <c r="R538" s="135"/>
      <c r="S538" s="135"/>
      <c r="T538" s="135"/>
      <c r="U538" s="135"/>
      <c r="V538" s="135"/>
      <c r="W538" s="135"/>
      <c r="X538" s="135"/>
      <c r="Y538" s="135"/>
      <c r="Z538" s="125"/>
      <c r="AA538" s="125"/>
      <c r="AB538" s="125"/>
      <c r="AC538" s="125"/>
      <c r="AD538" s="125"/>
      <c r="AE538" s="125"/>
      <c r="AF538" s="125"/>
      <c r="AG538" s="125" t="s">
        <v>1619</v>
      </c>
      <c r="AH538" s="125">
        <v>0</v>
      </c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</row>
    <row r="539" spans="1:60" outlineLevel="3" x14ac:dyDescent="0.2">
      <c r="A539" s="132"/>
      <c r="B539" s="133"/>
      <c r="C539" s="170" t="s">
        <v>1149</v>
      </c>
      <c r="D539" s="168"/>
      <c r="E539" s="169">
        <v>8.1</v>
      </c>
      <c r="F539" s="135"/>
      <c r="G539" s="135"/>
      <c r="H539" s="135"/>
      <c r="I539" s="135"/>
      <c r="J539" s="135"/>
      <c r="K539" s="135"/>
      <c r="L539" s="135"/>
      <c r="M539" s="135"/>
      <c r="N539" s="134"/>
      <c r="O539" s="134"/>
      <c r="P539" s="134"/>
      <c r="Q539" s="134"/>
      <c r="R539" s="135"/>
      <c r="S539" s="135"/>
      <c r="T539" s="135"/>
      <c r="U539" s="135"/>
      <c r="V539" s="135"/>
      <c r="W539" s="135"/>
      <c r="X539" s="135"/>
      <c r="Y539" s="135"/>
      <c r="Z539" s="125"/>
      <c r="AA539" s="125"/>
      <c r="AB539" s="125"/>
      <c r="AC539" s="125"/>
      <c r="AD539" s="125"/>
      <c r="AE539" s="125"/>
      <c r="AF539" s="125"/>
      <c r="AG539" s="125" t="s">
        <v>1619</v>
      </c>
      <c r="AH539" s="125">
        <v>0</v>
      </c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</row>
    <row r="540" spans="1:60" ht="22.5" outlineLevel="1" x14ac:dyDescent="0.2">
      <c r="A540" s="147">
        <v>177</v>
      </c>
      <c r="B540" s="148" t="s">
        <v>106</v>
      </c>
      <c r="C540" s="163" t="s">
        <v>107</v>
      </c>
      <c r="D540" s="149" t="s">
        <v>1716</v>
      </c>
      <c r="E540" s="150">
        <v>5</v>
      </c>
      <c r="F540" s="151"/>
      <c r="G540" s="152">
        <f>ROUND(E540*F540,2)</f>
        <v>0</v>
      </c>
      <c r="H540" s="151">
        <v>186.31</v>
      </c>
      <c r="I540" s="152">
        <f>ROUND(E540*H540,2)</f>
        <v>931.55</v>
      </c>
      <c r="J540" s="151">
        <v>79.69</v>
      </c>
      <c r="K540" s="152">
        <f>ROUND(E540*J540,2)</f>
        <v>398.45</v>
      </c>
      <c r="L540" s="152">
        <v>21</v>
      </c>
      <c r="M540" s="152">
        <f>G540*(1+L540/100)</f>
        <v>0</v>
      </c>
      <c r="N540" s="150">
        <v>1.4999999999999999E-4</v>
      </c>
      <c r="O540" s="150">
        <f>ROUND(E540*N540,2)</f>
        <v>0</v>
      </c>
      <c r="P540" s="150">
        <v>0</v>
      </c>
      <c r="Q540" s="150">
        <f>ROUND(E540*P540,2)</f>
        <v>0</v>
      </c>
      <c r="R540" s="152"/>
      <c r="S540" s="152" t="s">
        <v>1617</v>
      </c>
      <c r="T540" s="153" t="s">
        <v>1617</v>
      </c>
      <c r="U540" s="135">
        <v>0</v>
      </c>
      <c r="V540" s="135">
        <f>ROUND(E540*U540,2)</f>
        <v>0</v>
      </c>
      <c r="W540" s="135"/>
      <c r="X540" s="135" t="s">
        <v>1458</v>
      </c>
      <c r="Y540" s="135" t="s">
        <v>1459</v>
      </c>
      <c r="Z540" s="125"/>
      <c r="AA540" s="125"/>
      <c r="AB540" s="125"/>
      <c r="AC540" s="125"/>
      <c r="AD540" s="125"/>
      <c r="AE540" s="125"/>
      <c r="AF540" s="125"/>
      <c r="AG540" s="125" t="s">
        <v>2106</v>
      </c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</row>
    <row r="541" spans="1:60" outlineLevel="2" x14ac:dyDescent="0.2">
      <c r="A541" s="132"/>
      <c r="B541" s="133"/>
      <c r="C541" s="170" t="s">
        <v>108</v>
      </c>
      <c r="D541" s="168"/>
      <c r="E541" s="169">
        <v>5</v>
      </c>
      <c r="F541" s="135"/>
      <c r="G541" s="135"/>
      <c r="H541" s="135"/>
      <c r="I541" s="135"/>
      <c r="J541" s="135"/>
      <c r="K541" s="135"/>
      <c r="L541" s="135"/>
      <c r="M541" s="135"/>
      <c r="N541" s="134"/>
      <c r="O541" s="134"/>
      <c r="P541" s="134"/>
      <c r="Q541" s="134"/>
      <c r="R541" s="135"/>
      <c r="S541" s="135"/>
      <c r="T541" s="135"/>
      <c r="U541" s="135"/>
      <c r="V541" s="135"/>
      <c r="W541" s="135"/>
      <c r="X541" s="135"/>
      <c r="Y541" s="135"/>
      <c r="Z541" s="125"/>
      <c r="AA541" s="125"/>
      <c r="AB541" s="125"/>
      <c r="AC541" s="125"/>
      <c r="AD541" s="125"/>
      <c r="AE541" s="125"/>
      <c r="AF541" s="125"/>
      <c r="AG541" s="125" t="s">
        <v>1619</v>
      </c>
      <c r="AH541" s="125">
        <v>0</v>
      </c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</row>
    <row r="542" spans="1:60" ht="22.5" outlineLevel="1" x14ac:dyDescent="0.2">
      <c r="A542" s="147">
        <v>178</v>
      </c>
      <c r="B542" s="148" t="s">
        <v>109</v>
      </c>
      <c r="C542" s="163" t="s">
        <v>110</v>
      </c>
      <c r="D542" s="149" t="s">
        <v>1716</v>
      </c>
      <c r="E542" s="150">
        <v>2.65</v>
      </c>
      <c r="F542" s="151"/>
      <c r="G542" s="152">
        <f>ROUND(E542*F542,2)</f>
        <v>0</v>
      </c>
      <c r="H542" s="151">
        <v>883.31</v>
      </c>
      <c r="I542" s="152">
        <f>ROUND(E542*H542,2)</f>
        <v>2340.77</v>
      </c>
      <c r="J542" s="151">
        <v>79.69</v>
      </c>
      <c r="K542" s="152">
        <f>ROUND(E542*J542,2)</f>
        <v>211.18</v>
      </c>
      <c r="L542" s="152">
        <v>21</v>
      </c>
      <c r="M542" s="152">
        <f>G542*(1+L542/100)</f>
        <v>0</v>
      </c>
      <c r="N542" s="150">
        <v>4.2999999999999999E-4</v>
      </c>
      <c r="O542" s="150">
        <f>ROUND(E542*N542,2)</f>
        <v>0</v>
      </c>
      <c r="P542" s="150">
        <v>0</v>
      </c>
      <c r="Q542" s="150">
        <f>ROUND(E542*P542,2)</f>
        <v>0</v>
      </c>
      <c r="R542" s="152"/>
      <c r="S542" s="152" t="s">
        <v>1617</v>
      </c>
      <c r="T542" s="153" t="s">
        <v>1617</v>
      </c>
      <c r="U542" s="135">
        <v>0</v>
      </c>
      <c r="V542" s="135">
        <f>ROUND(E542*U542,2)</f>
        <v>0</v>
      </c>
      <c r="W542" s="135"/>
      <c r="X542" s="135" t="s">
        <v>1458</v>
      </c>
      <c r="Y542" s="135" t="s">
        <v>1459</v>
      </c>
      <c r="Z542" s="125"/>
      <c r="AA542" s="125"/>
      <c r="AB542" s="125"/>
      <c r="AC542" s="125"/>
      <c r="AD542" s="125"/>
      <c r="AE542" s="125"/>
      <c r="AF542" s="125"/>
      <c r="AG542" s="125" t="s">
        <v>2106</v>
      </c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</row>
    <row r="543" spans="1:60" outlineLevel="2" x14ac:dyDescent="0.2">
      <c r="A543" s="132"/>
      <c r="B543" s="133"/>
      <c r="C543" s="170" t="s">
        <v>111</v>
      </c>
      <c r="D543" s="168"/>
      <c r="E543" s="169">
        <v>2.65</v>
      </c>
      <c r="F543" s="135"/>
      <c r="G543" s="135"/>
      <c r="H543" s="135"/>
      <c r="I543" s="135"/>
      <c r="J543" s="135"/>
      <c r="K543" s="135"/>
      <c r="L543" s="135"/>
      <c r="M543" s="135"/>
      <c r="N543" s="134"/>
      <c r="O543" s="134"/>
      <c r="P543" s="134"/>
      <c r="Q543" s="134"/>
      <c r="R543" s="135"/>
      <c r="S543" s="135"/>
      <c r="T543" s="135"/>
      <c r="U543" s="135"/>
      <c r="V543" s="135"/>
      <c r="W543" s="135"/>
      <c r="X543" s="135"/>
      <c r="Y543" s="135"/>
      <c r="Z543" s="125"/>
      <c r="AA543" s="125"/>
      <c r="AB543" s="125"/>
      <c r="AC543" s="125"/>
      <c r="AD543" s="125"/>
      <c r="AE543" s="125"/>
      <c r="AF543" s="125"/>
      <c r="AG543" s="125" t="s">
        <v>1619</v>
      </c>
      <c r="AH543" s="125">
        <v>0</v>
      </c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</row>
    <row r="544" spans="1:60" outlineLevel="1" x14ac:dyDescent="0.2">
      <c r="A544" s="147">
        <v>179</v>
      </c>
      <c r="B544" s="148" t="s">
        <v>112</v>
      </c>
      <c r="C544" s="163" t="s">
        <v>113</v>
      </c>
      <c r="D544" s="149" t="s">
        <v>1716</v>
      </c>
      <c r="E544" s="150">
        <v>72.55</v>
      </c>
      <c r="F544" s="151"/>
      <c r="G544" s="152">
        <f>ROUND(E544*F544,2)</f>
        <v>0</v>
      </c>
      <c r="H544" s="151">
        <v>46.91</v>
      </c>
      <c r="I544" s="152">
        <f>ROUND(E544*H544,2)</f>
        <v>3403.32</v>
      </c>
      <c r="J544" s="151">
        <v>37.19</v>
      </c>
      <c r="K544" s="152">
        <f>ROUND(E544*J544,2)</f>
        <v>2698.13</v>
      </c>
      <c r="L544" s="152">
        <v>21</v>
      </c>
      <c r="M544" s="152">
        <f>G544*(1+L544/100)</f>
        <v>0</v>
      </c>
      <c r="N544" s="150">
        <v>4.0000000000000003E-5</v>
      </c>
      <c r="O544" s="150">
        <f>ROUND(E544*N544,2)</f>
        <v>0</v>
      </c>
      <c r="P544" s="150">
        <v>0</v>
      </c>
      <c r="Q544" s="150">
        <f>ROUND(E544*P544,2)</f>
        <v>0</v>
      </c>
      <c r="R544" s="152"/>
      <c r="S544" s="152" t="s">
        <v>1617</v>
      </c>
      <c r="T544" s="153" t="s">
        <v>1617</v>
      </c>
      <c r="U544" s="135">
        <v>0</v>
      </c>
      <c r="V544" s="135">
        <f>ROUND(E544*U544,2)</f>
        <v>0</v>
      </c>
      <c r="W544" s="135"/>
      <c r="X544" s="135" t="s">
        <v>1458</v>
      </c>
      <c r="Y544" s="135" t="s">
        <v>1459</v>
      </c>
      <c r="Z544" s="125"/>
      <c r="AA544" s="125"/>
      <c r="AB544" s="125"/>
      <c r="AC544" s="125"/>
      <c r="AD544" s="125"/>
      <c r="AE544" s="125"/>
      <c r="AF544" s="125"/>
      <c r="AG544" s="125" t="s">
        <v>2106</v>
      </c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</row>
    <row r="545" spans="1:60" outlineLevel="2" x14ac:dyDescent="0.2">
      <c r="A545" s="132"/>
      <c r="B545" s="133"/>
      <c r="C545" s="170" t="s">
        <v>114</v>
      </c>
      <c r="D545" s="168"/>
      <c r="E545" s="169">
        <v>56.15</v>
      </c>
      <c r="F545" s="135"/>
      <c r="G545" s="135"/>
      <c r="H545" s="135"/>
      <c r="I545" s="135"/>
      <c r="J545" s="135"/>
      <c r="K545" s="135"/>
      <c r="L545" s="135"/>
      <c r="M545" s="135"/>
      <c r="N545" s="134"/>
      <c r="O545" s="134"/>
      <c r="P545" s="134"/>
      <c r="Q545" s="134"/>
      <c r="R545" s="135"/>
      <c r="S545" s="135"/>
      <c r="T545" s="135"/>
      <c r="U545" s="135"/>
      <c r="V545" s="135"/>
      <c r="W545" s="135"/>
      <c r="X545" s="135"/>
      <c r="Y545" s="135"/>
      <c r="Z545" s="125"/>
      <c r="AA545" s="125"/>
      <c r="AB545" s="125"/>
      <c r="AC545" s="125"/>
      <c r="AD545" s="125"/>
      <c r="AE545" s="125"/>
      <c r="AF545" s="125"/>
      <c r="AG545" s="125" t="s">
        <v>1619</v>
      </c>
      <c r="AH545" s="125">
        <v>0</v>
      </c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</row>
    <row r="546" spans="1:60" ht="22.5" outlineLevel="3" x14ac:dyDescent="0.2">
      <c r="A546" s="132"/>
      <c r="B546" s="133"/>
      <c r="C546" s="170" t="s">
        <v>115</v>
      </c>
      <c r="D546" s="168"/>
      <c r="E546" s="169">
        <v>16.399999999999999</v>
      </c>
      <c r="F546" s="135"/>
      <c r="G546" s="135"/>
      <c r="H546" s="135"/>
      <c r="I546" s="135"/>
      <c r="J546" s="135"/>
      <c r="K546" s="135"/>
      <c r="L546" s="135"/>
      <c r="M546" s="135"/>
      <c r="N546" s="134"/>
      <c r="O546" s="134"/>
      <c r="P546" s="134"/>
      <c r="Q546" s="134"/>
      <c r="R546" s="135"/>
      <c r="S546" s="135"/>
      <c r="T546" s="135"/>
      <c r="U546" s="135"/>
      <c r="V546" s="135"/>
      <c r="W546" s="135"/>
      <c r="X546" s="135"/>
      <c r="Y546" s="135"/>
      <c r="Z546" s="125"/>
      <c r="AA546" s="125"/>
      <c r="AB546" s="125"/>
      <c r="AC546" s="125"/>
      <c r="AD546" s="125"/>
      <c r="AE546" s="125"/>
      <c r="AF546" s="125"/>
      <c r="AG546" s="125" t="s">
        <v>1619</v>
      </c>
      <c r="AH546" s="125">
        <v>0</v>
      </c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</row>
    <row r="547" spans="1:60" outlineLevel="1" x14ac:dyDescent="0.2">
      <c r="A547" s="147">
        <v>180</v>
      </c>
      <c r="B547" s="148" t="s">
        <v>116</v>
      </c>
      <c r="C547" s="163" t="s">
        <v>117</v>
      </c>
      <c r="D547" s="149" t="s">
        <v>1641</v>
      </c>
      <c r="E547" s="150">
        <v>10.199999999999999</v>
      </c>
      <c r="F547" s="151"/>
      <c r="G547" s="152">
        <f>ROUND(E547*F547,2)</f>
        <v>0</v>
      </c>
      <c r="H547" s="151">
        <v>0</v>
      </c>
      <c r="I547" s="152">
        <f>ROUND(E547*H547,2)</f>
        <v>0</v>
      </c>
      <c r="J547" s="151">
        <v>16</v>
      </c>
      <c r="K547" s="152">
        <f>ROUND(E547*J547,2)</f>
        <v>163.19999999999999</v>
      </c>
      <c r="L547" s="152">
        <v>21</v>
      </c>
      <c r="M547" s="152">
        <f>G547*(1+L547/100)</f>
        <v>0</v>
      </c>
      <c r="N547" s="150">
        <v>0</v>
      </c>
      <c r="O547" s="150">
        <f>ROUND(E547*N547,2)</f>
        <v>0</v>
      </c>
      <c r="P547" s="150">
        <v>0</v>
      </c>
      <c r="Q547" s="150">
        <f>ROUND(E547*P547,2)</f>
        <v>0</v>
      </c>
      <c r="R547" s="152"/>
      <c r="S547" s="152" t="s">
        <v>1617</v>
      </c>
      <c r="T547" s="153" t="s">
        <v>1617</v>
      </c>
      <c r="U547" s="135">
        <v>0</v>
      </c>
      <c r="V547" s="135">
        <f>ROUND(E547*U547,2)</f>
        <v>0</v>
      </c>
      <c r="W547" s="135"/>
      <c r="X547" s="135" t="s">
        <v>1458</v>
      </c>
      <c r="Y547" s="135" t="s">
        <v>1459</v>
      </c>
      <c r="Z547" s="125"/>
      <c r="AA547" s="125"/>
      <c r="AB547" s="125"/>
      <c r="AC547" s="125"/>
      <c r="AD547" s="125"/>
      <c r="AE547" s="125"/>
      <c r="AF547" s="125"/>
      <c r="AG547" s="125" t="s">
        <v>2106</v>
      </c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</row>
    <row r="548" spans="1:60" outlineLevel="2" x14ac:dyDescent="0.2">
      <c r="A548" s="132"/>
      <c r="B548" s="133"/>
      <c r="C548" s="170" t="s">
        <v>118</v>
      </c>
      <c r="D548" s="168"/>
      <c r="E548" s="169">
        <v>10.199999999999999</v>
      </c>
      <c r="F548" s="135"/>
      <c r="G548" s="135"/>
      <c r="H548" s="135"/>
      <c r="I548" s="135"/>
      <c r="J548" s="135"/>
      <c r="K548" s="135"/>
      <c r="L548" s="135"/>
      <c r="M548" s="135"/>
      <c r="N548" s="134"/>
      <c r="O548" s="134"/>
      <c r="P548" s="134"/>
      <c r="Q548" s="134"/>
      <c r="R548" s="135"/>
      <c r="S548" s="135"/>
      <c r="T548" s="135"/>
      <c r="U548" s="135"/>
      <c r="V548" s="135"/>
      <c r="W548" s="135"/>
      <c r="X548" s="135"/>
      <c r="Y548" s="135"/>
      <c r="Z548" s="125"/>
      <c r="AA548" s="125"/>
      <c r="AB548" s="125"/>
      <c r="AC548" s="125"/>
      <c r="AD548" s="125"/>
      <c r="AE548" s="125"/>
      <c r="AF548" s="125"/>
      <c r="AG548" s="125" t="s">
        <v>1619</v>
      </c>
      <c r="AH548" s="125">
        <v>0</v>
      </c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</row>
    <row r="549" spans="1:60" ht="22.5" outlineLevel="1" x14ac:dyDescent="0.2">
      <c r="A549" s="147">
        <v>181</v>
      </c>
      <c r="B549" s="148" t="s">
        <v>119</v>
      </c>
      <c r="C549" s="163" t="s">
        <v>120</v>
      </c>
      <c r="D549" s="149" t="s">
        <v>1641</v>
      </c>
      <c r="E549" s="150">
        <v>4.2</v>
      </c>
      <c r="F549" s="151"/>
      <c r="G549" s="152">
        <f>ROUND(E549*F549,2)</f>
        <v>0</v>
      </c>
      <c r="H549" s="151">
        <v>156.97</v>
      </c>
      <c r="I549" s="152">
        <f>ROUND(E549*H549,2)</f>
        <v>659.27</v>
      </c>
      <c r="J549" s="151">
        <v>582.03</v>
      </c>
      <c r="K549" s="152">
        <f>ROUND(E549*J549,2)</f>
        <v>2444.5300000000002</v>
      </c>
      <c r="L549" s="152">
        <v>21</v>
      </c>
      <c r="M549" s="152">
        <f>G549*(1+L549/100)</f>
        <v>0</v>
      </c>
      <c r="N549" s="150">
        <v>3.3600000000000001E-3</v>
      </c>
      <c r="O549" s="150">
        <f>ROUND(E549*N549,2)</f>
        <v>0.01</v>
      </c>
      <c r="P549" s="150">
        <v>0</v>
      </c>
      <c r="Q549" s="150">
        <f>ROUND(E549*P549,2)</f>
        <v>0</v>
      </c>
      <c r="R549" s="152"/>
      <c r="S549" s="152" t="s">
        <v>1617</v>
      </c>
      <c r="T549" s="153" t="s">
        <v>1617</v>
      </c>
      <c r="U549" s="135">
        <v>0</v>
      </c>
      <c r="V549" s="135">
        <f>ROUND(E549*U549,2)</f>
        <v>0</v>
      </c>
      <c r="W549" s="135"/>
      <c r="X549" s="135" t="s">
        <v>1458</v>
      </c>
      <c r="Y549" s="135" t="s">
        <v>1459</v>
      </c>
      <c r="Z549" s="125"/>
      <c r="AA549" s="125"/>
      <c r="AB549" s="125"/>
      <c r="AC549" s="125"/>
      <c r="AD549" s="125"/>
      <c r="AE549" s="125"/>
      <c r="AF549" s="125"/>
      <c r="AG549" s="125" t="s">
        <v>2106</v>
      </c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</row>
    <row r="550" spans="1:60" outlineLevel="2" x14ac:dyDescent="0.2">
      <c r="A550" s="132"/>
      <c r="B550" s="133"/>
      <c r="C550" s="170" t="s">
        <v>121</v>
      </c>
      <c r="D550" s="168"/>
      <c r="E550" s="169">
        <v>4.2</v>
      </c>
      <c r="F550" s="135"/>
      <c r="G550" s="135"/>
      <c r="H550" s="135"/>
      <c r="I550" s="135"/>
      <c r="J550" s="135"/>
      <c r="K550" s="135"/>
      <c r="L550" s="135"/>
      <c r="M550" s="135"/>
      <c r="N550" s="134"/>
      <c r="O550" s="134"/>
      <c r="P550" s="134"/>
      <c r="Q550" s="134"/>
      <c r="R550" s="135"/>
      <c r="S550" s="135"/>
      <c r="T550" s="135"/>
      <c r="U550" s="135"/>
      <c r="V550" s="135"/>
      <c r="W550" s="135"/>
      <c r="X550" s="135"/>
      <c r="Y550" s="135"/>
      <c r="Z550" s="125"/>
      <c r="AA550" s="125"/>
      <c r="AB550" s="125"/>
      <c r="AC550" s="125"/>
      <c r="AD550" s="125"/>
      <c r="AE550" s="125"/>
      <c r="AF550" s="125"/>
      <c r="AG550" s="125" t="s">
        <v>1619</v>
      </c>
      <c r="AH550" s="125">
        <v>0</v>
      </c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</row>
    <row r="551" spans="1:60" ht="22.5" outlineLevel="1" x14ac:dyDescent="0.2">
      <c r="A551" s="147">
        <v>182</v>
      </c>
      <c r="B551" s="148" t="s">
        <v>122</v>
      </c>
      <c r="C551" s="163" t="s">
        <v>123</v>
      </c>
      <c r="D551" s="149" t="s">
        <v>1641</v>
      </c>
      <c r="E551" s="150">
        <v>59</v>
      </c>
      <c r="F551" s="151"/>
      <c r="G551" s="152">
        <f>ROUND(E551*F551,2)</f>
        <v>0</v>
      </c>
      <c r="H551" s="151">
        <v>0</v>
      </c>
      <c r="I551" s="152">
        <f>ROUND(E551*H551,2)</f>
        <v>0</v>
      </c>
      <c r="J551" s="151">
        <v>450</v>
      </c>
      <c r="K551" s="152">
        <f>ROUND(E551*J551,2)</f>
        <v>26550</v>
      </c>
      <c r="L551" s="152">
        <v>21</v>
      </c>
      <c r="M551" s="152">
        <f>G551*(1+L551/100)</f>
        <v>0</v>
      </c>
      <c r="N551" s="150">
        <v>1.9199999999999998E-2</v>
      </c>
      <c r="O551" s="150">
        <f>ROUND(E551*N551,2)</f>
        <v>1.1299999999999999</v>
      </c>
      <c r="P551" s="150">
        <v>0</v>
      </c>
      <c r="Q551" s="150">
        <f>ROUND(E551*P551,2)</f>
        <v>0</v>
      </c>
      <c r="R551" s="152"/>
      <c r="S551" s="152" t="s">
        <v>1456</v>
      </c>
      <c r="T551" s="153" t="s">
        <v>1457</v>
      </c>
      <c r="U551" s="135">
        <v>0</v>
      </c>
      <c r="V551" s="135">
        <f>ROUND(E551*U551,2)</f>
        <v>0</v>
      </c>
      <c r="W551" s="135"/>
      <c r="X551" s="135" t="s">
        <v>1458</v>
      </c>
      <c r="Y551" s="135" t="s">
        <v>1459</v>
      </c>
      <c r="Z551" s="125"/>
      <c r="AA551" s="125"/>
      <c r="AB551" s="125"/>
      <c r="AC551" s="125"/>
      <c r="AD551" s="125"/>
      <c r="AE551" s="125"/>
      <c r="AF551" s="125"/>
      <c r="AG551" s="125" t="s">
        <v>1460</v>
      </c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</row>
    <row r="552" spans="1:60" ht="33.75" outlineLevel="2" x14ac:dyDescent="0.2">
      <c r="A552" s="132"/>
      <c r="B552" s="133"/>
      <c r="C552" s="269" t="s">
        <v>124</v>
      </c>
      <c r="D552" s="270"/>
      <c r="E552" s="270"/>
      <c r="F552" s="270"/>
      <c r="G552" s="270"/>
      <c r="H552" s="135"/>
      <c r="I552" s="135"/>
      <c r="J552" s="135"/>
      <c r="K552" s="135"/>
      <c r="L552" s="135"/>
      <c r="M552" s="135"/>
      <c r="N552" s="134"/>
      <c r="O552" s="134"/>
      <c r="P552" s="134"/>
      <c r="Q552" s="134"/>
      <c r="R552" s="135"/>
      <c r="S552" s="135"/>
      <c r="T552" s="135"/>
      <c r="U552" s="135"/>
      <c r="V552" s="135"/>
      <c r="W552" s="135"/>
      <c r="X552" s="135"/>
      <c r="Y552" s="135"/>
      <c r="Z552" s="125"/>
      <c r="AA552" s="125"/>
      <c r="AB552" s="125"/>
      <c r="AC552" s="125"/>
      <c r="AD552" s="125"/>
      <c r="AE552" s="125"/>
      <c r="AF552" s="125"/>
      <c r="AG552" s="125" t="s">
        <v>1462</v>
      </c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54" t="str">
        <f>C552</f>
        <v>Slinuté neglazované obkladové prvky s velmi nízkou nasákavostí pod 0,5 %, určené k obkladům podlah v exteriérech a interiérech, které jsou vystaveny povětrnostním vlivům a vysokému až extremnímu mechanickému namáhání, obrusu a znečištění.</v>
      </c>
      <c r="BB552" s="125"/>
      <c r="BC552" s="125"/>
      <c r="BD552" s="125"/>
      <c r="BE552" s="125"/>
      <c r="BF552" s="125"/>
      <c r="BG552" s="125"/>
      <c r="BH552" s="125"/>
    </row>
    <row r="553" spans="1:60" outlineLevel="2" x14ac:dyDescent="0.2">
      <c r="A553" s="132"/>
      <c r="B553" s="133"/>
      <c r="C553" s="170" t="s">
        <v>125</v>
      </c>
      <c r="D553" s="168"/>
      <c r="E553" s="169">
        <v>52.8</v>
      </c>
      <c r="F553" s="135"/>
      <c r="G553" s="135"/>
      <c r="H553" s="135"/>
      <c r="I553" s="135"/>
      <c r="J553" s="135"/>
      <c r="K553" s="135"/>
      <c r="L553" s="135"/>
      <c r="M553" s="135"/>
      <c r="N553" s="134"/>
      <c r="O553" s="134"/>
      <c r="P553" s="134"/>
      <c r="Q553" s="134"/>
      <c r="R553" s="135"/>
      <c r="S553" s="135"/>
      <c r="T553" s="135"/>
      <c r="U553" s="135"/>
      <c r="V553" s="135"/>
      <c r="W553" s="135"/>
      <c r="X553" s="135"/>
      <c r="Y553" s="135"/>
      <c r="Z553" s="125"/>
      <c r="AA553" s="125"/>
      <c r="AB553" s="125"/>
      <c r="AC553" s="125"/>
      <c r="AD553" s="125"/>
      <c r="AE553" s="125"/>
      <c r="AF553" s="125"/>
      <c r="AG553" s="125" t="s">
        <v>1619</v>
      </c>
      <c r="AH553" s="125">
        <v>0</v>
      </c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</row>
    <row r="554" spans="1:60" outlineLevel="3" x14ac:dyDescent="0.2">
      <c r="A554" s="132"/>
      <c r="B554" s="133"/>
      <c r="C554" s="170" t="s">
        <v>126</v>
      </c>
      <c r="D554" s="168"/>
      <c r="E554" s="169">
        <v>6</v>
      </c>
      <c r="F554" s="135"/>
      <c r="G554" s="135"/>
      <c r="H554" s="135"/>
      <c r="I554" s="135"/>
      <c r="J554" s="135"/>
      <c r="K554" s="135"/>
      <c r="L554" s="135"/>
      <c r="M554" s="135"/>
      <c r="N554" s="134"/>
      <c r="O554" s="134"/>
      <c r="P554" s="134"/>
      <c r="Q554" s="134"/>
      <c r="R554" s="135"/>
      <c r="S554" s="135"/>
      <c r="T554" s="135"/>
      <c r="U554" s="135"/>
      <c r="V554" s="135"/>
      <c r="W554" s="135"/>
      <c r="X554" s="135"/>
      <c r="Y554" s="135"/>
      <c r="Z554" s="125"/>
      <c r="AA554" s="125"/>
      <c r="AB554" s="125"/>
      <c r="AC554" s="125"/>
      <c r="AD554" s="125"/>
      <c r="AE554" s="125"/>
      <c r="AF554" s="125"/>
      <c r="AG554" s="125" t="s">
        <v>1619</v>
      </c>
      <c r="AH554" s="125">
        <v>0</v>
      </c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</row>
    <row r="555" spans="1:60" outlineLevel="3" x14ac:dyDescent="0.2">
      <c r="A555" s="132"/>
      <c r="B555" s="133"/>
      <c r="C555" s="170" t="s">
        <v>127</v>
      </c>
      <c r="D555" s="168"/>
      <c r="E555" s="169">
        <v>0.2</v>
      </c>
      <c r="F555" s="135"/>
      <c r="G555" s="135"/>
      <c r="H555" s="135"/>
      <c r="I555" s="135"/>
      <c r="J555" s="135"/>
      <c r="K555" s="135"/>
      <c r="L555" s="135"/>
      <c r="M555" s="135"/>
      <c r="N555" s="134"/>
      <c r="O555" s="134"/>
      <c r="P555" s="134"/>
      <c r="Q555" s="134"/>
      <c r="R555" s="135"/>
      <c r="S555" s="135"/>
      <c r="T555" s="135"/>
      <c r="U555" s="135"/>
      <c r="V555" s="135"/>
      <c r="W555" s="135"/>
      <c r="X555" s="135"/>
      <c r="Y555" s="135"/>
      <c r="Z555" s="125"/>
      <c r="AA555" s="125"/>
      <c r="AB555" s="125"/>
      <c r="AC555" s="125"/>
      <c r="AD555" s="125"/>
      <c r="AE555" s="125"/>
      <c r="AF555" s="125"/>
      <c r="AG555" s="125" t="s">
        <v>1619</v>
      </c>
      <c r="AH555" s="125">
        <v>0</v>
      </c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</row>
    <row r="556" spans="1:60" ht="22.5" outlineLevel="1" x14ac:dyDescent="0.2">
      <c r="A556" s="147">
        <v>183</v>
      </c>
      <c r="B556" s="148" t="s">
        <v>128</v>
      </c>
      <c r="C556" s="163" t="s">
        <v>129</v>
      </c>
      <c r="D556" s="149" t="s">
        <v>1641</v>
      </c>
      <c r="E556" s="150">
        <v>9</v>
      </c>
      <c r="F556" s="151"/>
      <c r="G556" s="152">
        <f>ROUND(E556*F556,2)</f>
        <v>0</v>
      </c>
      <c r="H556" s="151">
        <v>0</v>
      </c>
      <c r="I556" s="152">
        <f>ROUND(E556*H556,2)</f>
        <v>0</v>
      </c>
      <c r="J556" s="151">
        <v>500</v>
      </c>
      <c r="K556" s="152">
        <f>ROUND(E556*J556,2)</f>
        <v>4500</v>
      </c>
      <c r="L556" s="152">
        <v>21</v>
      </c>
      <c r="M556" s="152">
        <f>G556*(1+L556/100)</f>
        <v>0</v>
      </c>
      <c r="N556" s="150">
        <v>1.9199999999999998E-2</v>
      </c>
      <c r="O556" s="150">
        <f>ROUND(E556*N556,2)</f>
        <v>0.17</v>
      </c>
      <c r="P556" s="150">
        <v>0</v>
      </c>
      <c r="Q556" s="150">
        <f>ROUND(E556*P556,2)</f>
        <v>0</v>
      </c>
      <c r="R556" s="152"/>
      <c r="S556" s="152" t="s">
        <v>1456</v>
      </c>
      <c r="T556" s="153" t="s">
        <v>1457</v>
      </c>
      <c r="U556" s="135">
        <v>0</v>
      </c>
      <c r="V556" s="135">
        <f>ROUND(E556*U556,2)</f>
        <v>0</v>
      </c>
      <c r="W556" s="135"/>
      <c r="X556" s="135" t="s">
        <v>1458</v>
      </c>
      <c r="Y556" s="135" t="s">
        <v>1459</v>
      </c>
      <c r="Z556" s="125"/>
      <c r="AA556" s="125"/>
      <c r="AB556" s="125"/>
      <c r="AC556" s="125"/>
      <c r="AD556" s="125"/>
      <c r="AE556" s="125"/>
      <c r="AF556" s="125"/>
      <c r="AG556" s="125" t="s">
        <v>1460</v>
      </c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</row>
    <row r="557" spans="1:60" ht="33.75" outlineLevel="2" x14ac:dyDescent="0.2">
      <c r="A557" s="132"/>
      <c r="B557" s="133"/>
      <c r="C557" s="269" t="s">
        <v>124</v>
      </c>
      <c r="D557" s="270"/>
      <c r="E557" s="270"/>
      <c r="F557" s="270"/>
      <c r="G557" s="270"/>
      <c r="H557" s="135"/>
      <c r="I557" s="135"/>
      <c r="J557" s="135"/>
      <c r="K557" s="135"/>
      <c r="L557" s="135"/>
      <c r="M557" s="135"/>
      <c r="N557" s="134"/>
      <c r="O557" s="134"/>
      <c r="P557" s="134"/>
      <c r="Q557" s="134"/>
      <c r="R557" s="135"/>
      <c r="S557" s="135"/>
      <c r="T557" s="135"/>
      <c r="U557" s="135"/>
      <c r="V557" s="135"/>
      <c r="W557" s="135"/>
      <c r="X557" s="135"/>
      <c r="Y557" s="135"/>
      <c r="Z557" s="125"/>
      <c r="AA557" s="125"/>
      <c r="AB557" s="125"/>
      <c r="AC557" s="125"/>
      <c r="AD557" s="125"/>
      <c r="AE557" s="125"/>
      <c r="AF557" s="125"/>
      <c r="AG557" s="125" t="s">
        <v>1462</v>
      </c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54" t="str">
        <f>C557</f>
        <v>Slinuté neglazované obkladové prvky s velmi nízkou nasákavostí pod 0,5 %, určené k obkladům podlah v exteriérech a interiérech, které jsou vystaveny povětrnostním vlivům a vysokému až extremnímu mechanickému namáhání, obrusu a znečištění.</v>
      </c>
      <c r="BB557" s="125"/>
      <c r="BC557" s="125"/>
      <c r="BD557" s="125"/>
      <c r="BE557" s="125"/>
      <c r="BF557" s="125"/>
      <c r="BG557" s="125"/>
      <c r="BH557" s="125"/>
    </row>
    <row r="558" spans="1:60" outlineLevel="2" x14ac:dyDescent="0.2">
      <c r="A558" s="132"/>
      <c r="B558" s="133"/>
      <c r="C558" s="170" t="s">
        <v>130</v>
      </c>
      <c r="D558" s="168"/>
      <c r="E558" s="169">
        <v>8.91</v>
      </c>
      <c r="F558" s="135"/>
      <c r="G558" s="135"/>
      <c r="H558" s="135"/>
      <c r="I558" s="135"/>
      <c r="J558" s="135"/>
      <c r="K558" s="135"/>
      <c r="L558" s="135"/>
      <c r="M558" s="135"/>
      <c r="N558" s="134"/>
      <c r="O558" s="134"/>
      <c r="P558" s="134"/>
      <c r="Q558" s="134"/>
      <c r="R558" s="135"/>
      <c r="S558" s="135"/>
      <c r="T558" s="135"/>
      <c r="U558" s="135"/>
      <c r="V558" s="135"/>
      <c r="W558" s="135"/>
      <c r="X558" s="135"/>
      <c r="Y558" s="135"/>
      <c r="Z558" s="125"/>
      <c r="AA558" s="125"/>
      <c r="AB558" s="125"/>
      <c r="AC558" s="125"/>
      <c r="AD558" s="125"/>
      <c r="AE558" s="125"/>
      <c r="AF558" s="125"/>
      <c r="AG558" s="125" t="s">
        <v>1619</v>
      </c>
      <c r="AH558" s="125">
        <v>0</v>
      </c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</row>
    <row r="559" spans="1:60" outlineLevel="3" x14ac:dyDescent="0.2">
      <c r="A559" s="132"/>
      <c r="B559" s="133"/>
      <c r="C559" s="170" t="s">
        <v>131</v>
      </c>
      <c r="D559" s="168"/>
      <c r="E559" s="169">
        <v>0.09</v>
      </c>
      <c r="F559" s="135"/>
      <c r="G559" s="135"/>
      <c r="H559" s="135"/>
      <c r="I559" s="135"/>
      <c r="J559" s="135"/>
      <c r="K559" s="135"/>
      <c r="L559" s="135"/>
      <c r="M559" s="135"/>
      <c r="N559" s="134"/>
      <c r="O559" s="134"/>
      <c r="P559" s="134"/>
      <c r="Q559" s="134"/>
      <c r="R559" s="135"/>
      <c r="S559" s="135"/>
      <c r="T559" s="135"/>
      <c r="U559" s="135"/>
      <c r="V559" s="135"/>
      <c r="W559" s="135"/>
      <c r="X559" s="135"/>
      <c r="Y559" s="135"/>
      <c r="Z559" s="125"/>
      <c r="AA559" s="125"/>
      <c r="AB559" s="125"/>
      <c r="AC559" s="125"/>
      <c r="AD559" s="125"/>
      <c r="AE559" s="125"/>
      <c r="AF559" s="125"/>
      <c r="AG559" s="125" t="s">
        <v>1619</v>
      </c>
      <c r="AH559" s="125">
        <v>0</v>
      </c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</row>
    <row r="560" spans="1:60" ht="22.5" outlineLevel="1" x14ac:dyDescent="0.2">
      <c r="A560" s="147">
        <v>184</v>
      </c>
      <c r="B560" s="148" t="s">
        <v>132</v>
      </c>
      <c r="C560" s="163" t="s">
        <v>133</v>
      </c>
      <c r="D560" s="149" t="s">
        <v>1641</v>
      </c>
      <c r="E560" s="150">
        <v>6</v>
      </c>
      <c r="F560" s="151"/>
      <c r="G560" s="152">
        <f>ROUND(E560*F560,2)</f>
        <v>0</v>
      </c>
      <c r="H560" s="151">
        <v>0</v>
      </c>
      <c r="I560" s="152">
        <f>ROUND(E560*H560,2)</f>
        <v>0</v>
      </c>
      <c r="J560" s="151">
        <v>600</v>
      </c>
      <c r="K560" s="152">
        <f>ROUND(E560*J560,2)</f>
        <v>3600</v>
      </c>
      <c r="L560" s="152">
        <v>21</v>
      </c>
      <c r="M560" s="152">
        <f>G560*(1+L560/100)</f>
        <v>0</v>
      </c>
      <c r="N560" s="150">
        <v>1.9199999999999998E-2</v>
      </c>
      <c r="O560" s="150">
        <f>ROUND(E560*N560,2)</f>
        <v>0.12</v>
      </c>
      <c r="P560" s="150">
        <v>0</v>
      </c>
      <c r="Q560" s="150">
        <f>ROUND(E560*P560,2)</f>
        <v>0</v>
      </c>
      <c r="R560" s="152"/>
      <c r="S560" s="152" t="s">
        <v>1456</v>
      </c>
      <c r="T560" s="153" t="s">
        <v>1457</v>
      </c>
      <c r="U560" s="135">
        <v>0</v>
      </c>
      <c r="V560" s="135">
        <f>ROUND(E560*U560,2)</f>
        <v>0</v>
      </c>
      <c r="W560" s="135"/>
      <c r="X560" s="135" t="s">
        <v>1458</v>
      </c>
      <c r="Y560" s="135" t="s">
        <v>1459</v>
      </c>
      <c r="Z560" s="125"/>
      <c r="AA560" s="125"/>
      <c r="AB560" s="125"/>
      <c r="AC560" s="125"/>
      <c r="AD560" s="125"/>
      <c r="AE560" s="125"/>
      <c r="AF560" s="125"/>
      <c r="AG560" s="125" t="s">
        <v>1460</v>
      </c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</row>
    <row r="561" spans="1:60" ht="33.75" outlineLevel="2" x14ac:dyDescent="0.2">
      <c r="A561" s="132"/>
      <c r="B561" s="133"/>
      <c r="C561" s="269" t="s">
        <v>124</v>
      </c>
      <c r="D561" s="270"/>
      <c r="E561" s="270"/>
      <c r="F561" s="270"/>
      <c r="G561" s="270"/>
      <c r="H561" s="135"/>
      <c r="I561" s="135"/>
      <c r="J561" s="135"/>
      <c r="K561" s="135"/>
      <c r="L561" s="135"/>
      <c r="M561" s="135"/>
      <c r="N561" s="134"/>
      <c r="O561" s="134"/>
      <c r="P561" s="134"/>
      <c r="Q561" s="134"/>
      <c r="R561" s="135"/>
      <c r="S561" s="135"/>
      <c r="T561" s="135"/>
      <c r="U561" s="135"/>
      <c r="V561" s="135"/>
      <c r="W561" s="135"/>
      <c r="X561" s="135"/>
      <c r="Y561" s="135"/>
      <c r="Z561" s="125"/>
      <c r="AA561" s="125"/>
      <c r="AB561" s="125"/>
      <c r="AC561" s="125"/>
      <c r="AD561" s="125"/>
      <c r="AE561" s="125"/>
      <c r="AF561" s="125"/>
      <c r="AG561" s="125" t="s">
        <v>1462</v>
      </c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54" t="str">
        <f>C561</f>
        <v>Slinuté neglazované obkladové prvky s velmi nízkou nasákavostí pod 0,5 %, určené k obkladům podlah v exteriérech a interiérech, které jsou vystaveny povětrnostním vlivům a vysokému až extremnímu mechanickému namáhání, obrusu a znečištění.</v>
      </c>
      <c r="BB561" s="125"/>
      <c r="BC561" s="125"/>
      <c r="BD561" s="125"/>
      <c r="BE561" s="125"/>
      <c r="BF561" s="125"/>
      <c r="BG561" s="125"/>
      <c r="BH561" s="125"/>
    </row>
    <row r="562" spans="1:60" outlineLevel="2" x14ac:dyDescent="0.2">
      <c r="A562" s="132"/>
      <c r="B562" s="133"/>
      <c r="C562" s="170" t="s">
        <v>134</v>
      </c>
      <c r="D562" s="168"/>
      <c r="E562" s="169">
        <v>4.62</v>
      </c>
      <c r="F562" s="135"/>
      <c r="G562" s="135"/>
      <c r="H562" s="135"/>
      <c r="I562" s="135"/>
      <c r="J562" s="135"/>
      <c r="K562" s="135"/>
      <c r="L562" s="135"/>
      <c r="M562" s="135"/>
      <c r="N562" s="134"/>
      <c r="O562" s="134"/>
      <c r="P562" s="134"/>
      <c r="Q562" s="134"/>
      <c r="R562" s="135"/>
      <c r="S562" s="135"/>
      <c r="T562" s="135"/>
      <c r="U562" s="135"/>
      <c r="V562" s="135"/>
      <c r="W562" s="135"/>
      <c r="X562" s="135"/>
      <c r="Y562" s="135"/>
      <c r="Z562" s="125"/>
      <c r="AA562" s="125"/>
      <c r="AB562" s="125"/>
      <c r="AC562" s="125"/>
      <c r="AD562" s="125"/>
      <c r="AE562" s="125"/>
      <c r="AF562" s="125"/>
      <c r="AG562" s="125" t="s">
        <v>1619</v>
      </c>
      <c r="AH562" s="125">
        <v>0</v>
      </c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</row>
    <row r="563" spans="1:60" outlineLevel="3" x14ac:dyDescent="0.2">
      <c r="A563" s="132"/>
      <c r="B563" s="133"/>
      <c r="C563" s="170" t="s">
        <v>135</v>
      </c>
      <c r="D563" s="168"/>
      <c r="E563" s="169">
        <v>1</v>
      </c>
      <c r="F563" s="135"/>
      <c r="G563" s="135"/>
      <c r="H563" s="135"/>
      <c r="I563" s="135"/>
      <c r="J563" s="135"/>
      <c r="K563" s="135"/>
      <c r="L563" s="135"/>
      <c r="M563" s="135"/>
      <c r="N563" s="134"/>
      <c r="O563" s="134"/>
      <c r="P563" s="134"/>
      <c r="Q563" s="134"/>
      <c r="R563" s="135"/>
      <c r="S563" s="135"/>
      <c r="T563" s="135"/>
      <c r="U563" s="135"/>
      <c r="V563" s="135"/>
      <c r="W563" s="135"/>
      <c r="X563" s="135"/>
      <c r="Y563" s="135"/>
      <c r="Z563" s="125"/>
      <c r="AA563" s="125"/>
      <c r="AB563" s="125"/>
      <c r="AC563" s="125"/>
      <c r="AD563" s="125"/>
      <c r="AE563" s="125"/>
      <c r="AF563" s="125"/>
      <c r="AG563" s="125" t="s">
        <v>1619</v>
      </c>
      <c r="AH563" s="125">
        <v>0</v>
      </c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</row>
    <row r="564" spans="1:60" outlineLevel="3" x14ac:dyDescent="0.2">
      <c r="A564" s="132"/>
      <c r="B564" s="133"/>
      <c r="C564" s="170" t="s">
        <v>136</v>
      </c>
      <c r="D564" s="168"/>
      <c r="E564" s="169">
        <v>0.38</v>
      </c>
      <c r="F564" s="135"/>
      <c r="G564" s="135"/>
      <c r="H564" s="135"/>
      <c r="I564" s="135"/>
      <c r="J564" s="135"/>
      <c r="K564" s="135"/>
      <c r="L564" s="135"/>
      <c r="M564" s="135"/>
      <c r="N564" s="134"/>
      <c r="O564" s="134"/>
      <c r="P564" s="134"/>
      <c r="Q564" s="134"/>
      <c r="R564" s="135"/>
      <c r="S564" s="135"/>
      <c r="T564" s="135"/>
      <c r="U564" s="135"/>
      <c r="V564" s="135"/>
      <c r="W564" s="135"/>
      <c r="X564" s="135"/>
      <c r="Y564" s="135"/>
      <c r="Z564" s="125"/>
      <c r="AA564" s="125"/>
      <c r="AB564" s="125"/>
      <c r="AC564" s="125"/>
      <c r="AD564" s="125"/>
      <c r="AE564" s="125"/>
      <c r="AF564" s="125"/>
      <c r="AG564" s="125" t="s">
        <v>1619</v>
      </c>
      <c r="AH564" s="125">
        <v>0</v>
      </c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</row>
    <row r="565" spans="1:60" outlineLevel="1" x14ac:dyDescent="0.2">
      <c r="A565" s="155">
        <v>185</v>
      </c>
      <c r="B565" s="156" t="s">
        <v>943</v>
      </c>
      <c r="C565" s="164" t="s">
        <v>944</v>
      </c>
      <c r="D565" s="157" t="s">
        <v>1232</v>
      </c>
      <c r="E565" s="158">
        <f>(G560+G556+G551+G549+G547+G544+G542+G540+G537+G535+G528+G526+G524)*0.01</f>
        <v>0</v>
      </c>
      <c r="F565" s="159"/>
      <c r="G565" s="160">
        <f>ROUND(E565*F565,2)</f>
        <v>0</v>
      </c>
      <c r="H565" s="159">
        <v>0</v>
      </c>
      <c r="I565" s="160">
        <f>ROUND(E565*H565,2)</f>
        <v>0</v>
      </c>
      <c r="J565" s="159">
        <v>7.2</v>
      </c>
      <c r="K565" s="160">
        <f>ROUND(E565*J565,2)</f>
        <v>0</v>
      </c>
      <c r="L565" s="160">
        <v>21</v>
      </c>
      <c r="M565" s="160">
        <f>G565*(1+L565/100)</f>
        <v>0</v>
      </c>
      <c r="N565" s="158">
        <v>0</v>
      </c>
      <c r="O565" s="158">
        <f>ROUND(E565*N565,2)</f>
        <v>0</v>
      </c>
      <c r="P565" s="158">
        <v>0</v>
      </c>
      <c r="Q565" s="158">
        <f>ROUND(E565*P565,2)</f>
        <v>0</v>
      </c>
      <c r="R565" s="160"/>
      <c r="S565" s="160" t="s">
        <v>1617</v>
      </c>
      <c r="T565" s="161" t="s">
        <v>1617</v>
      </c>
      <c r="U565" s="135">
        <v>0</v>
      </c>
      <c r="V565" s="135">
        <f>ROUND(E565*U565,2)</f>
        <v>0</v>
      </c>
      <c r="W565" s="135"/>
      <c r="X565" s="135" t="s">
        <v>1458</v>
      </c>
      <c r="Y565" s="135" t="s">
        <v>1459</v>
      </c>
      <c r="Z565" s="125"/>
      <c r="AA565" s="125"/>
      <c r="AB565" s="125"/>
      <c r="AC565" s="125"/>
      <c r="AD565" s="125"/>
      <c r="AE565" s="125"/>
      <c r="AF565" s="125"/>
      <c r="AG565" s="125" t="s">
        <v>2288</v>
      </c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</row>
    <row r="566" spans="1:60" x14ac:dyDescent="0.2">
      <c r="A566" s="140" t="s">
        <v>1451</v>
      </c>
      <c r="B566" s="141" t="s">
        <v>1367</v>
      </c>
      <c r="C566" s="162" t="s">
        <v>1368</v>
      </c>
      <c r="D566" s="142"/>
      <c r="E566" s="143"/>
      <c r="F566" s="144"/>
      <c r="G566" s="144">
        <f>SUMIF(AG567:AG572,"&lt;&gt;NOR",G567:G572)</f>
        <v>0</v>
      </c>
      <c r="H566" s="144"/>
      <c r="I566" s="144">
        <f>SUM(I567:I572)</f>
        <v>19615.34</v>
      </c>
      <c r="J566" s="144"/>
      <c r="K566" s="144">
        <f>SUM(K567:K572)</f>
        <v>143.81</v>
      </c>
      <c r="L566" s="144"/>
      <c r="M566" s="144">
        <f>SUM(M567:M572)</f>
        <v>0</v>
      </c>
      <c r="N566" s="143"/>
      <c r="O566" s="143">
        <f>SUM(O567:O572)</f>
        <v>0.04</v>
      </c>
      <c r="P566" s="143"/>
      <c r="Q566" s="143">
        <f>SUM(Q567:Q572)</f>
        <v>0</v>
      </c>
      <c r="R566" s="144"/>
      <c r="S566" s="144"/>
      <c r="T566" s="145"/>
      <c r="U566" s="139"/>
      <c r="V566" s="139">
        <f>SUM(V567:V572)</f>
        <v>0</v>
      </c>
      <c r="W566" s="139"/>
      <c r="X566" s="139"/>
      <c r="Y566" s="139"/>
      <c r="AG566" t="s">
        <v>1452</v>
      </c>
    </row>
    <row r="567" spans="1:60" ht="22.5" outlineLevel="1" x14ac:dyDescent="0.2">
      <c r="A567" s="147">
        <v>186</v>
      </c>
      <c r="B567" s="148" t="s">
        <v>137</v>
      </c>
      <c r="C567" s="163" t="s">
        <v>138</v>
      </c>
      <c r="D567" s="149" t="s">
        <v>1641</v>
      </c>
      <c r="E567" s="150">
        <v>2.3149999999999999</v>
      </c>
      <c r="F567" s="151"/>
      <c r="G567" s="152">
        <f>ROUND(E567*F567,2)</f>
        <v>0</v>
      </c>
      <c r="H567" s="151">
        <v>8303.44</v>
      </c>
      <c r="I567" s="152">
        <f>ROUND(E567*H567,2)</f>
        <v>19222.46</v>
      </c>
      <c r="J567" s="151">
        <v>26.56</v>
      </c>
      <c r="K567" s="152">
        <f>ROUND(E567*J567,2)</f>
        <v>61.49</v>
      </c>
      <c r="L567" s="152">
        <v>21</v>
      </c>
      <c r="M567" s="152">
        <f>G567*(1+L567/100)</f>
        <v>0</v>
      </c>
      <c r="N567" s="150">
        <v>1.7999999999999999E-2</v>
      </c>
      <c r="O567" s="150">
        <f>ROUND(E567*N567,2)</f>
        <v>0.04</v>
      </c>
      <c r="P567" s="150">
        <v>0</v>
      </c>
      <c r="Q567" s="150">
        <f>ROUND(E567*P567,2)</f>
        <v>0</v>
      </c>
      <c r="R567" s="152"/>
      <c r="S567" s="152" t="s">
        <v>1617</v>
      </c>
      <c r="T567" s="153" t="s">
        <v>1617</v>
      </c>
      <c r="U567" s="135">
        <v>0</v>
      </c>
      <c r="V567" s="135">
        <f>ROUND(E567*U567,2)</f>
        <v>0</v>
      </c>
      <c r="W567" s="135"/>
      <c r="X567" s="135" t="s">
        <v>1458</v>
      </c>
      <c r="Y567" s="135" t="s">
        <v>1459</v>
      </c>
      <c r="Z567" s="125"/>
      <c r="AA567" s="125"/>
      <c r="AB567" s="125"/>
      <c r="AC567" s="125"/>
      <c r="AD567" s="125"/>
      <c r="AE567" s="125"/>
      <c r="AF567" s="125"/>
      <c r="AG567" s="125" t="s">
        <v>2106</v>
      </c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</row>
    <row r="568" spans="1:60" outlineLevel="2" x14ac:dyDescent="0.2">
      <c r="A568" s="132"/>
      <c r="B568" s="133"/>
      <c r="C568" s="170" t="s">
        <v>139</v>
      </c>
      <c r="D568" s="168"/>
      <c r="E568" s="169">
        <v>2.31</v>
      </c>
      <c r="F568" s="135"/>
      <c r="G568" s="135"/>
      <c r="H568" s="135"/>
      <c r="I568" s="135"/>
      <c r="J568" s="135"/>
      <c r="K568" s="135"/>
      <c r="L568" s="135"/>
      <c r="M568" s="135"/>
      <c r="N568" s="134"/>
      <c r="O568" s="134"/>
      <c r="P568" s="134"/>
      <c r="Q568" s="134"/>
      <c r="R568" s="135"/>
      <c r="S568" s="135"/>
      <c r="T568" s="135"/>
      <c r="U568" s="135"/>
      <c r="V568" s="135"/>
      <c r="W568" s="135"/>
      <c r="X568" s="135"/>
      <c r="Y568" s="135"/>
      <c r="Z568" s="125"/>
      <c r="AA568" s="125"/>
      <c r="AB568" s="125"/>
      <c r="AC568" s="125"/>
      <c r="AD568" s="125"/>
      <c r="AE568" s="125"/>
      <c r="AF568" s="125"/>
      <c r="AG568" s="125" t="s">
        <v>1619</v>
      </c>
      <c r="AH568" s="125">
        <v>0</v>
      </c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</row>
    <row r="569" spans="1:60" outlineLevel="1" x14ac:dyDescent="0.2">
      <c r="A569" s="147">
        <v>187</v>
      </c>
      <c r="B569" s="148" t="s">
        <v>140</v>
      </c>
      <c r="C569" s="163" t="s">
        <v>141</v>
      </c>
      <c r="D569" s="149" t="s">
        <v>1716</v>
      </c>
      <c r="E569" s="150">
        <v>0.8</v>
      </c>
      <c r="F569" s="151"/>
      <c r="G569" s="152">
        <f>ROUND(E569*F569,2)</f>
        <v>0</v>
      </c>
      <c r="H569" s="151">
        <v>491.1</v>
      </c>
      <c r="I569" s="152">
        <f>ROUND(E569*H569,2)</f>
        <v>392.88</v>
      </c>
      <c r="J569" s="151">
        <v>102.9</v>
      </c>
      <c r="K569" s="152">
        <f>ROUND(E569*J569,2)</f>
        <v>82.32</v>
      </c>
      <c r="L569" s="152">
        <v>21</v>
      </c>
      <c r="M569" s="152">
        <f>G569*(1+L569/100)</f>
        <v>0</v>
      </c>
      <c r="N569" s="150">
        <v>5.2999999999999998E-4</v>
      </c>
      <c r="O569" s="150">
        <f>ROUND(E569*N569,2)</f>
        <v>0</v>
      </c>
      <c r="P569" s="150">
        <v>0</v>
      </c>
      <c r="Q569" s="150">
        <f>ROUND(E569*P569,2)</f>
        <v>0</v>
      </c>
      <c r="R569" s="152"/>
      <c r="S569" s="152" t="s">
        <v>1617</v>
      </c>
      <c r="T569" s="153" t="s">
        <v>1617</v>
      </c>
      <c r="U569" s="135">
        <v>0</v>
      </c>
      <c r="V569" s="135">
        <f>ROUND(E569*U569,2)</f>
        <v>0</v>
      </c>
      <c r="W569" s="135"/>
      <c r="X569" s="135" t="s">
        <v>1458</v>
      </c>
      <c r="Y569" s="135" t="s">
        <v>1459</v>
      </c>
      <c r="Z569" s="125"/>
      <c r="AA569" s="125"/>
      <c r="AB569" s="125"/>
      <c r="AC569" s="125"/>
      <c r="AD569" s="125"/>
      <c r="AE569" s="125"/>
      <c r="AF569" s="125"/>
      <c r="AG569" s="125" t="s">
        <v>2106</v>
      </c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</row>
    <row r="570" spans="1:60" outlineLevel="2" x14ac:dyDescent="0.2">
      <c r="A570" s="132"/>
      <c r="B570" s="133"/>
      <c r="C570" s="269" t="s">
        <v>142</v>
      </c>
      <c r="D570" s="270"/>
      <c r="E570" s="270"/>
      <c r="F570" s="270"/>
      <c r="G570" s="270"/>
      <c r="H570" s="135"/>
      <c r="I570" s="135"/>
      <c r="J570" s="135"/>
      <c r="K570" s="135"/>
      <c r="L570" s="135"/>
      <c r="M570" s="135"/>
      <c r="N570" s="134"/>
      <c r="O570" s="134"/>
      <c r="P570" s="134"/>
      <c r="Q570" s="134"/>
      <c r="R570" s="135"/>
      <c r="S570" s="135"/>
      <c r="T570" s="135"/>
      <c r="U570" s="135"/>
      <c r="V570" s="135"/>
      <c r="W570" s="135"/>
      <c r="X570" s="135"/>
      <c r="Y570" s="135"/>
      <c r="Z570" s="125"/>
      <c r="AA570" s="125"/>
      <c r="AB570" s="125"/>
      <c r="AC570" s="125"/>
      <c r="AD570" s="125"/>
      <c r="AE570" s="125"/>
      <c r="AF570" s="125"/>
      <c r="AG570" s="125" t="s">
        <v>1462</v>
      </c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</row>
    <row r="571" spans="1:60" outlineLevel="2" x14ac:dyDescent="0.2">
      <c r="A571" s="132"/>
      <c r="B571" s="133"/>
      <c r="C571" s="170" t="s">
        <v>143</v>
      </c>
      <c r="D571" s="168"/>
      <c r="E571" s="169">
        <v>0.8</v>
      </c>
      <c r="F571" s="135"/>
      <c r="G571" s="135"/>
      <c r="H571" s="135"/>
      <c r="I571" s="135"/>
      <c r="J571" s="135"/>
      <c r="K571" s="135"/>
      <c r="L571" s="135"/>
      <c r="M571" s="135"/>
      <c r="N571" s="134"/>
      <c r="O571" s="134"/>
      <c r="P571" s="134"/>
      <c r="Q571" s="134"/>
      <c r="R571" s="135"/>
      <c r="S571" s="135"/>
      <c r="T571" s="135"/>
      <c r="U571" s="135"/>
      <c r="V571" s="135"/>
      <c r="W571" s="135"/>
      <c r="X571" s="135"/>
      <c r="Y571" s="135"/>
      <c r="Z571" s="125"/>
      <c r="AA571" s="125"/>
      <c r="AB571" s="125"/>
      <c r="AC571" s="125"/>
      <c r="AD571" s="125"/>
      <c r="AE571" s="125"/>
      <c r="AF571" s="125"/>
      <c r="AG571" s="125" t="s">
        <v>1619</v>
      </c>
      <c r="AH571" s="125">
        <v>0</v>
      </c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</row>
    <row r="572" spans="1:60" outlineLevel="1" x14ac:dyDescent="0.2">
      <c r="A572" s="155">
        <v>188</v>
      </c>
      <c r="B572" s="156" t="s">
        <v>144</v>
      </c>
      <c r="C572" s="164" t="s">
        <v>145</v>
      </c>
      <c r="D572" s="157" t="s">
        <v>1232</v>
      </c>
      <c r="E572" s="158">
        <f>(G569+G567)*0.01</f>
        <v>0</v>
      </c>
      <c r="F572" s="159"/>
      <c r="G572" s="160">
        <f>ROUND(E572*F572,2)</f>
        <v>0</v>
      </c>
      <c r="H572" s="159">
        <v>0</v>
      </c>
      <c r="I572" s="160">
        <f>ROUND(E572*H572,2)</f>
        <v>0</v>
      </c>
      <c r="J572" s="159">
        <v>0.91</v>
      </c>
      <c r="K572" s="160">
        <f>ROUND(E572*J572,2)</f>
        <v>0</v>
      </c>
      <c r="L572" s="160">
        <v>21</v>
      </c>
      <c r="M572" s="160">
        <f>G572*(1+L572/100)</f>
        <v>0</v>
      </c>
      <c r="N572" s="158">
        <v>0</v>
      </c>
      <c r="O572" s="158">
        <f>ROUND(E572*N572,2)</f>
        <v>0</v>
      </c>
      <c r="P572" s="158">
        <v>0</v>
      </c>
      <c r="Q572" s="158">
        <f>ROUND(E572*P572,2)</f>
        <v>0</v>
      </c>
      <c r="R572" s="160"/>
      <c r="S572" s="160" t="s">
        <v>1617</v>
      </c>
      <c r="T572" s="161" t="s">
        <v>1617</v>
      </c>
      <c r="U572" s="135">
        <v>0</v>
      </c>
      <c r="V572" s="135">
        <f>ROUND(E572*U572,2)</f>
        <v>0</v>
      </c>
      <c r="W572" s="135"/>
      <c r="X572" s="135" t="s">
        <v>1458</v>
      </c>
      <c r="Y572" s="135" t="s">
        <v>1459</v>
      </c>
      <c r="Z572" s="125"/>
      <c r="AA572" s="125"/>
      <c r="AB572" s="125"/>
      <c r="AC572" s="125"/>
      <c r="AD572" s="125"/>
      <c r="AE572" s="125"/>
      <c r="AF572" s="125"/>
      <c r="AG572" s="125" t="s">
        <v>2288</v>
      </c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</row>
    <row r="573" spans="1:60" x14ac:dyDescent="0.2">
      <c r="A573" s="140" t="s">
        <v>1451</v>
      </c>
      <c r="B573" s="141" t="s">
        <v>1369</v>
      </c>
      <c r="C573" s="162" t="s">
        <v>1370</v>
      </c>
      <c r="D573" s="142"/>
      <c r="E573" s="143"/>
      <c r="F573" s="144"/>
      <c r="G573" s="144">
        <f>SUMIF(AG574:AG593,"&lt;&gt;NOR",G574:G593)</f>
        <v>0</v>
      </c>
      <c r="H573" s="144"/>
      <c r="I573" s="144">
        <f>SUM(I574:I593)</f>
        <v>7697.5300000000007</v>
      </c>
      <c r="J573" s="144"/>
      <c r="K573" s="144">
        <f>SUM(K574:K593)</f>
        <v>43348.24</v>
      </c>
      <c r="L573" s="144"/>
      <c r="M573" s="144">
        <f>SUM(M574:M593)</f>
        <v>0</v>
      </c>
      <c r="N573" s="143"/>
      <c r="O573" s="143">
        <f>SUM(O574:O593)</f>
        <v>0.74</v>
      </c>
      <c r="P573" s="143"/>
      <c r="Q573" s="143">
        <f>SUM(Q574:Q593)</f>
        <v>0</v>
      </c>
      <c r="R573" s="144"/>
      <c r="S573" s="144"/>
      <c r="T573" s="145"/>
      <c r="U573" s="139"/>
      <c r="V573" s="139">
        <f>SUM(V574:V593)</f>
        <v>0</v>
      </c>
      <c r="W573" s="139"/>
      <c r="X573" s="139"/>
      <c r="Y573" s="139"/>
      <c r="AG573" t="s">
        <v>1452</v>
      </c>
    </row>
    <row r="574" spans="1:60" ht="22.5" outlineLevel="1" x14ac:dyDescent="0.2">
      <c r="A574" s="147">
        <v>189</v>
      </c>
      <c r="B574" s="148" t="s">
        <v>945</v>
      </c>
      <c r="C574" s="163" t="s">
        <v>946</v>
      </c>
      <c r="D574" s="149" t="s">
        <v>1641</v>
      </c>
      <c r="E574" s="150">
        <v>38.657499999999999</v>
      </c>
      <c r="F574" s="151"/>
      <c r="G574" s="152">
        <f>ROUND(E574*F574,2)</f>
        <v>0</v>
      </c>
      <c r="H574" s="151">
        <v>20.34</v>
      </c>
      <c r="I574" s="152">
        <f>ROUND(E574*H574,2)</f>
        <v>786.29</v>
      </c>
      <c r="J574" s="151">
        <v>26.56</v>
      </c>
      <c r="K574" s="152">
        <f>ROUND(E574*J574,2)</f>
        <v>1026.74</v>
      </c>
      <c r="L574" s="152">
        <v>21</v>
      </c>
      <c r="M574" s="152">
        <f>G574*(1+L574/100)</f>
        <v>0</v>
      </c>
      <c r="N574" s="150">
        <v>1.1E-4</v>
      </c>
      <c r="O574" s="150">
        <f>ROUND(E574*N574,2)</f>
        <v>0</v>
      </c>
      <c r="P574" s="150">
        <v>0</v>
      </c>
      <c r="Q574" s="150">
        <f>ROUND(E574*P574,2)</f>
        <v>0</v>
      </c>
      <c r="R574" s="152"/>
      <c r="S574" s="152" t="s">
        <v>1617</v>
      </c>
      <c r="T574" s="153" t="s">
        <v>1617</v>
      </c>
      <c r="U574" s="135">
        <v>0</v>
      </c>
      <c r="V574" s="135">
        <f>ROUND(E574*U574,2)</f>
        <v>0</v>
      </c>
      <c r="W574" s="135"/>
      <c r="X574" s="135" t="s">
        <v>1458</v>
      </c>
      <c r="Y574" s="135" t="s">
        <v>1459</v>
      </c>
      <c r="Z574" s="125"/>
      <c r="AA574" s="125"/>
      <c r="AB574" s="125"/>
      <c r="AC574" s="125"/>
      <c r="AD574" s="125"/>
      <c r="AE574" s="125"/>
      <c r="AF574" s="125"/>
      <c r="AG574" s="125" t="s">
        <v>2106</v>
      </c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</row>
    <row r="575" spans="1:60" outlineLevel="2" x14ac:dyDescent="0.2">
      <c r="A575" s="132"/>
      <c r="B575" s="133"/>
      <c r="C575" s="170" t="s">
        <v>146</v>
      </c>
      <c r="D575" s="168"/>
      <c r="E575" s="169">
        <v>38.659999999999997</v>
      </c>
      <c r="F575" s="135"/>
      <c r="G575" s="135"/>
      <c r="H575" s="135"/>
      <c r="I575" s="135"/>
      <c r="J575" s="135"/>
      <c r="K575" s="135"/>
      <c r="L575" s="135"/>
      <c r="M575" s="135"/>
      <c r="N575" s="134"/>
      <c r="O575" s="134"/>
      <c r="P575" s="134"/>
      <c r="Q575" s="134"/>
      <c r="R575" s="135"/>
      <c r="S575" s="135"/>
      <c r="T575" s="135"/>
      <c r="U575" s="135"/>
      <c r="V575" s="135"/>
      <c r="W575" s="135"/>
      <c r="X575" s="135"/>
      <c r="Y575" s="135"/>
      <c r="Z575" s="125"/>
      <c r="AA575" s="125"/>
      <c r="AB575" s="125"/>
      <c r="AC575" s="125"/>
      <c r="AD575" s="125"/>
      <c r="AE575" s="125"/>
      <c r="AF575" s="125"/>
      <c r="AG575" s="125" t="s">
        <v>1619</v>
      </c>
      <c r="AH575" s="125">
        <v>0</v>
      </c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</row>
    <row r="576" spans="1:60" ht="22.5" outlineLevel="1" x14ac:dyDescent="0.2">
      <c r="A576" s="147">
        <v>190</v>
      </c>
      <c r="B576" s="148" t="s">
        <v>948</v>
      </c>
      <c r="C576" s="163" t="s">
        <v>949</v>
      </c>
      <c r="D576" s="149" t="s">
        <v>1641</v>
      </c>
      <c r="E576" s="150">
        <v>38.657499999999999</v>
      </c>
      <c r="F576" s="151"/>
      <c r="G576" s="152">
        <f>ROUND(E576*F576,2)</f>
        <v>0</v>
      </c>
      <c r="H576" s="151">
        <v>120.78</v>
      </c>
      <c r="I576" s="152">
        <f>ROUND(E576*H576,2)</f>
        <v>4669.05</v>
      </c>
      <c r="J576" s="151">
        <v>512.22</v>
      </c>
      <c r="K576" s="152">
        <f>ROUND(E576*J576,2)</f>
        <v>19801.14</v>
      </c>
      <c r="L576" s="152">
        <v>21</v>
      </c>
      <c r="M576" s="152">
        <f>G576*(1+L576/100)</f>
        <v>0</v>
      </c>
      <c r="N576" s="150">
        <v>4.0899999999999999E-3</v>
      </c>
      <c r="O576" s="150">
        <f>ROUND(E576*N576,2)</f>
        <v>0.16</v>
      </c>
      <c r="P576" s="150">
        <v>0</v>
      </c>
      <c r="Q576" s="150">
        <f>ROUND(E576*P576,2)</f>
        <v>0</v>
      </c>
      <c r="R576" s="152"/>
      <c r="S576" s="152" t="s">
        <v>1617</v>
      </c>
      <c r="T576" s="153" t="s">
        <v>1617</v>
      </c>
      <c r="U576" s="135">
        <v>0</v>
      </c>
      <c r="V576" s="135">
        <f>ROUND(E576*U576,2)</f>
        <v>0</v>
      </c>
      <c r="W576" s="135"/>
      <c r="X576" s="135" t="s">
        <v>1458</v>
      </c>
      <c r="Y576" s="135" t="s">
        <v>1459</v>
      </c>
      <c r="Z576" s="125"/>
      <c r="AA576" s="125"/>
      <c r="AB576" s="125"/>
      <c r="AC576" s="125"/>
      <c r="AD576" s="125"/>
      <c r="AE576" s="125"/>
      <c r="AF576" s="125"/>
      <c r="AG576" s="125" t="s">
        <v>2106</v>
      </c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</row>
    <row r="577" spans="1:60" outlineLevel="2" x14ac:dyDescent="0.2">
      <c r="A577" s="132"/>
      <c r="B577" s="133"/>
      <c r="C577" s="170" t="s">
        <v>147</v>
      </c>
      <c r="D577" s="168"/>
      <c r="E577" s="169"/>
      <c r="F577" s="135"/>
      <c r="G577" s="135"/>
      <c r="H577" s="135"/>
      <c r="I577" s="135"/>
      <c r="J577" s="135"/>
      <c r="K577" s="135"/>
      <c r="L577" s="135"/>
      <c r="M577" s="135"/>
      <c r="N577" s="134"/>
      <c r="O577" s="134"/>
      <c r="P577" s="134"/>
      <c r="Q577" s="134"/>
      <c r="R577" s="135"/>
      <c r="S577" s="135"/>
      <c r="T577" s="135"/>
      <c r="U577" s="135"/>
      <c r="V577" s="135"/>
      <c r="W577" s="135"/>
      <c r="X577" s="135"/>
      <c r="Y577" s="135"/>
      <c r="Z577" s="125"/>
      <c r="AA577" s="125"/>
      <c r="AB577" s="125"/>
      <c r="AC577" s="125"/>
      <c r="AD577" s="125"/>
      <c r="AE577" s="125"/>
      <c r="AF577" s="125"/>
      <c r="AG577" s="125" t="s">
        <v>1619</v>
      </c>
      <c r="AH577" s="125">
        <v>0</v>
      </c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</row>
    <row r="578" spans="1:60" ht="22.5" outlineLevel="3" x14ac:dyDescent="0.2">
      <c r="A578" s="132"/>
      <c r="B578" s="133"/>
      <c r="C578" s="170" t="s">
        <v>148</v>
      </c>
      <c r="D578" s="168"/>
      <c r="E578" s="169">
        <v>12.03</v>
      </c>
      <c r="F578" s="135"/>
      <c r="G578" s="135"/>
      <c r="H578" s="135"/>
      <c r="I578" s="135"/>
      <c r="J578" s="135"/>
      <c r="K578" s="135"/>
      <c r="L578" s="135"/>
      <c r="M578" s="135"/>
      <c r="N578" s="134"/>
      <c r="O578" s="134"/>
      <c r="P578" s="134"/>
      <c r="Q578" s="134"/>
      <c r="R578" s="135"/>
      <c r="S578" s="135"/>
      <c r="T578" s="135"/>
      <c r="U578" s="135"/>
      <c r="V578" s="135"/>
      <c r="W578" s="135"/>
      <c r="X578" s="135"/>
      <c r="Y578" s="135"/>
      <c r="Z578" s="125"/>
      <c r="AA578" s="125"/>
      <c r="AB578" s="125"/>
      <c r="AC578" s="125"/>
      <c r="AD578" s="125"/>
      <c r="AE578" s="125"/>
      <c r="AF578" s="125"/>
      <c r="AG578" s="125" t="s">
        <v>1619</v>
      </c>
      <c r="AH578" s="125">
        <v>0</v>
      </c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</row>
    <row r="579" spans="1:60" outlineLevel="3" x14ac:dyDescent="0.2">
      <c r="A579" s="132"/>
      <c r="B579" s="133"/>
      <c r="C579" s="170" t="s">
        <v>149</v>
      </c>
      <c r="D579" s="168"/>
      <c r="E579" s="169">
        <v>10.06</v>
      </c>
      <c r="F579" s="135"/>
      <c r="G579" s="135"/>
      <c r="H579" s="135"/>
      <c r="I579" s="135"/>
      <c r="J579" s="135"/>
      <c r="K579" s="135"/>
      <c r="L579" s="135"/>
      <c r="M579" s="135"/>
      <c r="N579" s="134"/>
      <c r="O579" s="134"/>
      <c r="P579" s="134"/>
      <c r="Q579" s="134"/>
      <c r="R579" s="135"/>
      <c r="S579" s="135"/>
      <c r="T579" s="135"/>
      <c r="U579" s="135"/>
      <c r="V579" s="135"/>
      <c r="W579" s="135"/>
      <c r="X579" s="135"/>
      <c r="Y579" s="135"/>
      <c r="Z579" s="125"/>
      <c r="AA579" s="125"/>
      <c r="AB579" s="125"/>
      <c r="AC579" s="125"/>
      <c r="AD579" s="125"/>
      <c r="AE579" s="125"/>
      <c r="AF579" s="125"/>
      <c r="AG579" s="125" t="s">
        <v>1619</v>
      </c>
      <c r="AH579" s="125">
        <v>0</v>
      </c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</row>
    <row r="580" spans="1:60" ht="22.5" outlineLevel="3" x14ac:dyDescent="0.2">
      <c r="A580" s="132"/>
      <c r="B580" s="133"/>
      <c r="C580" s="170" t="s">
        <v>150</v>
      </c>
      <c r="D580" s="168"/>
      <c r="E580" s="169">
        <v>11.26</v>
      </c>
      <c r="F580" s="135"/>
      <c r="G580" s="135"/>
      <c r="H580" s="135"/>
      <c r="I580" s="135"/>
      <c r="J580" s="135"/>
      <c r="K580" s="135"/>
      <c r="L580" s="135"/>
      <c r="M580" s="135"/>
      <c r="N580" s="134"/>
      <c r="O580" s="134"/>
      <c r="P580" s="134"/>
      <c r="Q580" s="134"/>
      <c r="R580" s="135"/>
      <c r="S580" s="135"/>
      <c r="T580" s="135"/>
      <c r="U580" s="135"/>
      <c r="V580" s="135"/>
      <c r="W580" s="135"/>
      <c r="X580" s="135"/>
      <c r="Y580" s="135"/>
      <c r="Z580" s="125"/>
      <c r="AA580" s="125"/>
      <c r="AB580" s="125"/>
      <c r="AC580" s="125"/>
      <c r="AD580" s="125"/>
      <c r="AE580" s="125"/>
      <c r="AF580" s="125"/>
      <c r="AG580" s="125" t="s">
        <v>1619</v>
      </c>
      <c r="AH580" s="125">
        <v>0</v>
      </c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</row>
    <row r="581" spans="1:60" outlineLevel="3" x14ac:dyDescent="0.2">
      <c r="A581" s="132"/>
      <c r="B581" s="133"/>
      <c r="C581" s="170" t="s">
        <v>151</v>
      </c>
      <c r="D581" s="168"/>
      <c r="E581" s="169">
        <v>5.31</v>
      </c>
      <c r="F581" s="135"/>
      <c r="G581" s="135"/>
      <c r="H581" s="135"/>
      <c r="I581" s="135"/>
      <c r="J581" s="135"/>
      <c r="K581" s="135"/>
      <c r="L581" s="135"/>
      <c r="M581" s="135"/>
      <c r="N581" s="134"/>
      <c r="O581" s="134"/>
      <c r="P581" s="134"/>
      <c r="Q581" s="134"/>
      <c r="R581" s="135"/>
      <c r="S581" s="135"/>
      <c r="T581" s="135"/>
      <c r="U581" s="135"/>
      <c r="V581" s="135"/>
      <c r="W581" s="135"/>
      <c r="X581" s="135"/>
      <c r="Y581" s="135"/>
      <c r="Z581" s="125"/>
      <c r="AA581" s="125"/>
      <c r="AB581" s="125"/>
      <c r="AC581" s="125"/>
      <c r="AD581" s="125"/>
      <c r="AE581" s="125"/>
      <c r="AF581" s="125"/>
      <c r="AG581" s="125" t="s">
        <v>1619</v>
      </c>
      <c r="AH581" s="125">
        <v>0</v>
      </c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</row>
    <row r="582" spans="1:60" outlineLevel="1" x14ac:dyDescent="0.2">
      <c r="A582" s="147">
        <v>191</v>
      </c>
      <c r="B582" s="148" t="s">
        <v>951</v>
      </c>
      <c r="C582" s="163" t="s">
        <v>952</v>
      </c>
      <c r="D582" s="149" t="s">
        <v>1641</v>
      </c>
      <c r="E582" s="150">
        <v>5.31</v>
      </c>
      <c r="F582" s="151"/>
      <c r="G582" s="152">
        <f>ROUND(E582*F582,2)</f>
        <v>0</v>
      </c>
      <c r="H582" s="151">
        <v>0</v>
      </c>
      <c r="I582" s="152">
        <f>ROUND(E582*H582,2)</f>
        <v>0</v>
      </c>
      <c r="J582" s="151">
        <v>69.099999999999994</v>
      </c>
      <c r="K582" s="152">
        <f>ROUND(E582*J582,2)</f>
        <v>366.92</v>
      </c>
      <c r="L582" s="152">
        <v>21</v>
      </c>
      <c r="M582" s="152">
        <f>G582*(1+L582/100)</f>
        <v>0</v>
      </c>
      <c r="N582" s="150">
        <v>0</v>
      </c>
      <c r="O582" s="150">
        <f>ROUND(E582*N582,2)</f>
        <v>0</v>
      </c>
      <c r="P582" s="150">
        <v>0</v>
      </c>
      <c r="Q582" s="150">
        <f>ROUND(E582*P582,2)</f>
        <v>0</v>
      </c>
      <c r="R582" s="152"/>
      <c r="S582" s="152" t="s">
        <v>1617</v>
      </c>
      <c r="T582" s="153" t="s">
        <v>1617</v>
      </c>
      <c r="U582" s="135">
        <v>0</v>
      </c>
      <c r="V582" s="135">
        <f>ROUND(E582*U582,2)</f>
        <v>0</v>
      </c>
      <c r="W582" s="135"/>
      <c r="X582" s="135" t="s">
        <v>1458</v>
      </c>
      <c r="Y582" s="135" t="s">
        <v>1459</v>
      </c>
      <c r="Z582" s="125"/>
      <c r="AA582" s="125"/>
      <c r="AB582" s="125"/>
      <c r="AC582" s="125"/>
      <c r="AD582" s="125"/>
      <c r="AE582" s="125"/>
      <c r="AF582" s="125"/>
      <c r="AG582" s="125" t="s">
        <v>2106</v>
      </c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</row>
    <row r="583" spans="1:60" outlineLevel="2" x14ac:dyDescent="0.2">
      <c r="A583" s="132"/>
      <c r="B583" s="133"/>
      <c r="C583" s="170" t="s">
        <v>152</v>
      </c>
      <c r="D583" s="168"/>
      <c r="E583" s="169">
        <v>5.31</v>
      </c>
      <c r="F583" s="135"/>
      <c r="G583" s="135"/>
      <c r="H583" s="135"/>
      <c r="I583" s="135"/>
      <c r="J583" s="135"/>
      <c r="K583" s="135"/>
      <c r="L583" s="135"/>
      <c r="M583" s="135"/>
      <c r="N583" s="134"/>
      <c r="O583" s="134"/>
      <c r="P583" s="134"/>
      <c r="Q583" s="134"/>
      <c r="R583" s="135"/>
      <c r="S583" s="135"/>
      <c r="T583" s="135"/>
      <c r="U583" s="135"/>
      <c r="V583" s="135"/>
      <c r="W583" s="135"/>
      <c r="X583" s="135"/>
      <c r="Y583" s="135"/>
      <c r="Z583" s="125"/>
      <c r="AA583" s="125"/>
      <c r="AB583" s="125"/>
      <c r="AC583" s="125"/>
      <c r="AD583" s="125"/>
      <c r="AE583" s="125"/>
      <c r="AF583" s="125"/>
      <c r="AG583" s="125" t="s">
        <v>1619</v>
      </c>
      <c r="AH583" s="125">
        <v>0</v>
      </c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</row>
    <row r="584" spans="1:60" ht="22.5" outlineLevel="1" x14ac:dyDescent="0.2">
      <c r="A584" s="147">
        <v>192</v>
      </c>
      <c r="B584" s="148" t="s">
        <v>953</v>
      </c>
      <c r="C584" s="163" t="s">
        <v>954</v>
      </c>
      <c r="D584" s="149" t="s">
        <v>1716</v>
      </c>
      <c r="E584" s="150">
        <v>10.25</v>
      </c>
      <c r="F584" s="151"/>
      <c r="G584" s="152">
        <f>ROUND(E584*F584,2)</f>
        <v>0</v>
      </c>
      <c r="H584" s="151">
        <v>218.75</v>
      </c>
      <c r="I584" s="152">
        <f>ROUND(E584*H584,2)</f>
        <v>2242.19</v>
      </c>
      <c r="J584" s="151">
        <v>63.75</v>
      </c>
      <c r="K584" s="152">
        <f>ROUND(E584*J584,2)</f>
        <v>653.44000000000005</v>
      </c>
      <c r="L584" s="152">
        <v>21</v>
      </c>
      <c r="M584" s="152">
        <f>G584*(1+L584/100)</f>
        <v>0</v>
      </c>
      <c r="N584" s="150">
        <v>9.0000000000000006E-5</v>
      </c>
      <c r="O584" s="150">
        <f>ROUND(E584*N584,2)</f>
        <v>0</v>
      </c>
      <c r="P584" s="150">
        <v>0</v>
      </c>
      <c r="Q584" s="150">
        <f>ROUND(E584*P584,2)</f>
        <v>0</v>
      </c>
      <c r="R584" s="152"/>
      <c r="S584" s="152" t="s">
        <v>1617</v>
      </c>
      <c r="T584" s="153" t="s">
        <v>1617</v>
      </c>
      <c r="U584" s="135">
        <v>0</v>
      </c>
      <c r="V584" s="135">
        <f>ROUND(E584*U584,2)</f>
        <v>0</v>
      </c>
      <c r="W584" s="135"/>
      <c r="X584" s="135" t="s">
        <v>1458</v>
      </c>
      <c r="Y584" s="135" t="s">
        <v>1459</v>
      </c>
      <c r="Z584" s="125"/>
      <c r="AA584" s="125"/>
      <c r="AB584" s="125"/>
      <c r="AC584" s="125"/>
      <c r="AD584" s="125"/>
      <c r="AE584" s="125"/>
      <c r="AF584" s="125"/>
      <c r="AG584" s="125" t="s">
        <v>2106</v>
      </c>
      <c r="AH584" s="125"/>
      <c r="AI584" s="125"/>
      <c r="AJ584" s="125"/>
      <c r="AK584" s="125"/>
      <c r="AL584" s="125"/>
      <c r="AM584" s="125"/>
      <c r="AN584" s="125"/>
      <c r="AO584" s="125"/>
      <c r="AP584" s="125"/>
      <c r="AQ584" s="125"/>
      <c r="AR584" s="125"/>
      <c r="AS584" s="125"/>
      <c r="AT584" s="125"/>
      <c r="AU584" s="125"/>
      <c r="AV584" s="125"/>
      <c r="AW584" s="125"/>
      <c r="AX584" s="125"/>
      <c r="AY584" s="125"/>
      <c r="AZ584" s="125"/>
      <c r="BA584" s="125"/>
      <c r="BB584" s="125"/>
      <c r="BC584" s="125"/>
      <c r="BD584" s="125"/>
      <c r="BE584" s="125"/>
      <c r="BF584" s="125"/>
      <c r="BG584" s="125"/>
      <c r="BH584" s="125"/>
    </row>
    <row r="585" spans="1:60" outlineLevel="2" x14ac:dyDescent="0.2">
      <c r="A585" s="132"/>
      <c r="B585" s="133"/>
      <c r="C585" s="170" t="s">
        <v>147</v>
      </c>
      <c r="D585" s="168"/>
      <c r="E585" s="169"/>
      <c r="F585" s="135"/>
      <c r="G585" s="135"/>
      <c r="H585" s="135"/>
      <c r="I585" s="135"/>
      <c r="J585" s="135"/>
      <c r="K585" s="135"/>
      <c r="L585" s="135"/>
      <c r="M585" s="135"/>
      <c r="N585" s="134"/>
      <c r="O585" s="134"/>
      <c r="P585" s="134"/>
      <c r="Q585" s="134"/>
      <c r="R585" s="135"/>
      <c r="S585" s="135"/>
      <c r="T585" s="135"/>
      <c r="U585" s="135"/>
      <c r="V585" s="135"/>
      <c r="W585" s="135"/>
      <c r="X585" s="135"/>
      <c r="Y585" s="135"/>
      <c r="Z585" s="125"/>
      <c r="AA585" s="125"/>
      <c r="AB585" s="125"/>
      <c r="AC585" s="125"/>
      <c r="AD585" s="125"/>
      <c r="AE585" s="125"/>
      <c r="AF585" s="125"/>
      <c r="AG585" s="125" t="s">
        <v>1619</v>
      </c>
      <c r="AH585" s="125">
        <v>0</v>
      </c>
      <c r="AI585" s="125"/>
      <c r="AJ585" s="125"/>
      <c r="AK585" s="125"/>
      <c r="AL585" s="125"/>
      <c r="AM585" s="125"/>
      <c r="AN585" s="125"/>
      <c r="AO585" s="125"/>
      <c r="AP585" s="125"/>
      <c r="AQ585" s="125"/>
      <c r="AR585" s="125"/>
      <c r="AS585" s="125"/>
      <c r="AT585" s="125"/>
      <c r="AU585" s="125"/>
      <c r="AV585" s="125"/>
      <c r="AW585" s="125"/>
      <c r="AX585" s="125"/>
      <c r="AY585" s="125"/>
      <c r="AZ585" s="125"/>
      <c r="BA585" s="125"/>
      <c r="BB585" s="125"/>
      <c r="BC585" s="125"/>
      <c r="BD585" s="125"/>
      <c r="BE585" s="125"/>
      <c r="BF585" s="125"/>
      <c r="BG585" s="125"/>
      <c r="BH585" s="125"/>
    </row>
    <row r="586" spans="1:60" outlineLevel="3" x14ac:dyDescent="0.2">
      <c r="A586" s="132"/>
      <c r="B586" s="133"/>
      <c r="C586" s="170" t="s">
        <v>153</v>
      </c>
      <c r="D586" s="168"/>
      <c r="E586" s="169">
        <v>2.4500000000000002</v>
      </c>
      <c r="F586" s="135"/>
      <c r="G586" s="135"/>
      <c r="H586" s="135"/>
      <c r="I586" s="135"/>
      <c r="J586" s="135"/>
      <c r="K586" s="135"/>
      <c r="L586" s="135"/>
      <c r="M586" s="135"/>
      <c r="N586" s="134"/>
      <c r="O586" s="134"/>
      <c r="P586" s="134"/>
      <c r="Q586" s="134"/>
      <c r="R586" s="135"/>
      <c r="S586" s="135"/>
      <c r="T586" s="135"/>
      <c r="U586" s="135"/>
      <c r="V586" s="135"/>
      <c r="W586" s="135"/>
      <c r="X586" s="135"/>
      <c r="Y586" s="135"/>
      <c r="Z586" s="125"/>
      <c r="AA586" s="125"/>
      <c r="AB586" s="125"/>
      <c r="AC586" s="125"/>
      <c r="AD586" s="125"/>
      <c r="AE586" s="125"/>
      <c r="AF586" s="125"/>
      <c r="AG586" s="125" t="s">
        <v>1619</v>
      </c>
      <c r="AH586" s="125">
        <v>0</v>
      </c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</row>
    <row r="587" spans="1:60" outlineLevel="3" x14ac:dyDescent="0.2">
      <c r="A587" s="132"/>
      <c r="B587" s="133"/>
      <c r="C587" s="170" t="s">
        <v>154</v>
      </c>
      <c r="D587" s="168"/>
      <c r="E587" s="169">
        <v>2.4</v>
      </c>
      <c r="F587" s="135"/>
      <c r="G587" s="135"/>
      <c r="H587" s="135"/>
      <c r="I587" s="135"/>
      <c r="J587" s="135"/>
      <c r="K587" s="135"/>
      <c r="L587" s="135"/>
      <c r="M587" s="135"/>
      <c r="N587" s="134"/>
      <c r="O587" s="134"/>
      <c r="P587" s="134"/>
      <c r="Q587" s="134"/>
      <c r="R587" s="135"/>
      <c r="S587" s="135"/>
      <c r="T587" s="135"/>
      <c r="U587" s="135"/>
      <c r="V587" s="135"/>
      <c r="W587" s="135"/>
      <c r="X587" s="135"/>
      <c r="Y587" s="135"/>
      <c r="Z587" s="125"/>
      <c r="AA587" s="125"/>
      <c r="AB587" s="125"/>
      <c r="AC587" s="125"/>
      <c r="AD587" s="125"/>
      <c r="AE587" s="125"/>
      <c r="AF587" s="125"/>
      <c r="AG587" s="125" t="s">
        <v>1619</v>
      </c>
      <c r="AH587" s="125">
        <v>0</v>
      </c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</row>
    <row r="588" spans="1:60" outlineLevel="3" x14ac:dyDescent="0.2">
      <c r="A588" s="132"/>
      <c r="B588" s="133"/>
      <c r="C588" s="170" t="s">
        <v>155</v>
      </c>
      <c r="D588" s="168"/>
      <c r="E588" s="169">
        <v>2.4</v>
      </c>
      <c r="F588" s="135"/>
      <c r="G588" s="135"/>
      <c r="H588" s="135"/>
      <c r="I588" s="135"/>
      <c r="J588" s="135"/>
      <c r="K588" s="135"/>
      <c r="L588" s="135"/>
      <c r="M588" s="135"/>
      <c r="N588" s="134"/>
      <c r="O588" s="134"/>
      <c r="P588" s="134"/>
      <c r="Q588" s="134"/>
      <c r="R588" s="135"/>
      <c r="S588" s="135"/>
      <c r="T588" s="135"/>
      <c r="U588" s="135"/>
      <c r="V588" s="135"/>
      <c r="W588" s="135"/>
      <c r="X588" s="135"/>
      <c r="Y588" s="135"/>
      <c r="Z588" s="125"/>
      <c r="AA588" s="125"/>
      <c r="AB588" s="125"/>
      <c r="AC588" s="125"/>
      <c r="AD588" s="125"/>
      <c r="AE588" s="125"/>
      <c r="AF588" s="125"/>
      <c r="AG588" s="125" t="s">
        <v>1619</v>
      </c>
      <c r="AH588" s="125">
        <v>0</v>
      </c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</row>
    <row r="589" spans="1:60" outlineLevel="3" x14ac:dyDescent="0.2">
      <c r="A589" s="132"/>
      <c r="B589" s="133"/>
      <c r="C589" s="170" t="s">
        <v>156</v>
      </c>
      <c r="D589" s="168"/>
      <c r="E589" s="169">
        <v>3</v>
      </c>
      <c r="F589" s="135"/>
      <c r="G589" s="135"/>
      <c r="H589" s="135"/>
      <c r="I589" s="135"/>
      <c r="J589" s="135"/>
      <c r="K589" s="135"/>
      <c r="L589" s="135"/>
      <c r="M589" s="135"/>
      <c r="N589" s="134"/>
      <c r="O589" s="134"/>
      <c r="P589" s="134"/>
      <c r="Q589" s="134"/>
      <c r="R589" s="135"/>
      <c r="S589" s="135"/>
      <c r="T589" s="135"/>
      <c r="U589" s="135"/>
      <c r="V589" s="135"/>
      <c r="W589" s="135"/>
      <c r="X589" s="135"/>
      <c r="Y589" s="135"/>
      <c r="Z589" s="125"/>
      <c r="AA589" s="125"/>
      <c r="AB589" s="125"/>
      <c r="AC589" s="125"/>
      <c r="AD589" s="125"/>
      <c r="AE589" s="125"/>
      <c r="AF589" s="125"/>
      <c r="AG589" s="125" t="s">
        <v>1619</v>
      </c>
      <c r="AH589" s="125">
        <v>0</v>
      </c>
      <c r="AI589" s="125"/>
      <c r="AJ589" s="125"/>
      <c r="AK589" s="125"/>
      <c r="AL589" s="125"/>
      <c r="AM589" s="125"/>
      <c r="AN589" s="125"/>
      <c r="AO589" s="125"/>
      <c r="AP589" s="125"/>
      <c r="AQ589" s="125"/>
      <c r="AR589" s="125"/>
      <c r="AS589" s="125"/>
      <c r="AT589" s="125"/>
      <c r="AU589" s="125"/>
      <c r="AV589" s="125"/>
      <c r="AW589" s="125"/>
      <c r="AX589" s="125"/>
      <c r="AY589" s="125"/>
      <c r="AZ589" s="125"/>
      <c r="BA589" s="125"/>
      <c r="BB589" s="125"/>
      <c r="BC589" s="125"/>
      <c r="BD589" s="125"/>
      <c r="BE589" s="125"/>
      <c r="BF589" s="125"/>
      <c r="BG589" s="125"/>
      <c r="BH589" s="125"/>
    </row>
    <row r="590" spans="1:60" ht="22.5" outlineLevel="1" x14ac:dyDescent="0.2">
      <c r="A590" s="147">
        <v>193</v>
      </c>
      <c r="B590" s="148" t="s">
        <v>956</v>
      </c>
      <c r="C590" s="163" t="s">
        <v>957</v>
      </c>
      <c r="D590" s="149" t="s">
        <v>1641</v>
      </c>
      <c r="E590" s="150">
        <v>43</v>
      </c>
      <c r="F590" s="151"/>
      <c r="G590" s="152">
        <f>ROUND(E590*F590,2)</f>
        <v>0</v>
      </c>
      <c r="H590" s="151">
        <v>0</v>
      </c>
      <c r="I590" s="152">
        <f>ROUND(E590*H590,2)</f>
        <v>0</v>
      </c>
      <c r="J590" s="151">
        <v>500</v>
      </c>
      <c r="K590" s="152">
        <f>ROUND(E590*J590,2)</f>
        <v>21500</v>
      </c>
      <c r="L590" s="152">
        <v>21</v>
      </c>
      <c r="M590" s="152">
        <f>G590*(1+L590/100)</f>
        <v>0</v>
      </c>
      <c r="N590" s="150">
        <v>1.3599999999999999E-2</v>
      </c>
      <c r="O590" s="150">
        <f>ROUND(E590*N590,2)</f>
        <v>0.57999999999999996</v>
      </c>
      <c r="P590" s="150">
        <v>0</v>
      </c>
      <c r="Q590" s="150">
        <f>ROUND(E590*P590,2)</f>
        <v>0</v>
      </c>
      <c r="R590" s="152"/>
      <c r="S590" s="152" t="s">
        <v>1456</v>
      </c>
      <c r="T590" s="153" t="s">
        <v>1457</v>
      </c>
      <c r="U590" s="135">
        <v>0</v>
      </c>
      <c r="V590" s="135">
        <f>ROUND(E590*U590,2)</f>
        <v>0</v>
      </c>
      <c r="W590" s="135"/>
      <c r="X590" s="135" t="s">
        <v>1458</v>
      </c>
      <c r="Y590" s="135" t="s">
        <v>1459</v>
      </c>
      <c r="Z590" s="125"/>
      <c r="AA590" s="125"/>
      <c r="AB590" s="125"/>
      <c r="AC590" s="125"/>
      <c r="AD590" s="125"/>
      <c r="AE590" s="125"/>
      <c r="AF590" s="125"/>
      <c r="AG590" s="125" t="s">
        <v>1460</v>
      </c>
      <c r="AH590" s="125"/>
      <c r="AI590" s="125"/>
      <c r="AJ590" s="125"/>
      <c r="AK590" s="125"/>
      <c r="AL590" s="125"/>
      <c r="AM590" s="125"/>
      <c r="AN590" s="125"/>
      <c r="AO590" s="125"/>
      <c r="AP590" s="125"/>
      <c r="AQ590" s="125"/>
      <c r="AR590" s="125"/>
      <c r="AS590" s="125"/>
      <c r="AT590" s="125"/>
      <c r="AU590" s="125"/>
      <c r="AV590" s="125"/>
      <c r="AW590" s="125"/>
      <c r="AX590" s="125"/>
      <c r="AY590" s="125"/>
      <c r="AZ590" s="125"/>
      <c r="BA590" s="125"/>
      <c r="BB590" s="125"/>
      <c r="BC590" s="125"/>
      <c r="BD590" s="125"/>
      <c r="BE590" s="125"/>
      <c r="BF590" s="125"/>
      <c r="BG590" s="125"/>
      <c r="BH590" s="125"/>
    </row>
    <row r="591" spans="1:60" outlineLevel="2" x14ac:dyDescent="0.2">
      <c r="A591" s="132"/>
      <c r="B591" s="133"/>
      <c r="C591" s="170" t="s">
        <v>157</v>
      </c>
      <c r="D591" s="168"/>
      <c r="E591" s="169">
        <v>42.52</v>
      </c>
      <c r="F591" s="135"/>
      <c r="G591" s="135"/>
      <c r="H591" s="135"/>
      <c r="I591" s="135"/>
      <c r="J591" s="135"/>
      <c r="K591" s="135"/>
      <c r="L591" s="135"/>
      <c r="M591" s="135"/>
      <c r="N591" s="134"/>
      <c r="O591" s="134"/>
      <c r="P591" s="134"/>
      <c r="Q591" s="134"/>
      <c r="R591" s="135"/>
      <c r="S591" s="135"/>
      <c r="T591" s="135"/>
      <c r="U591" s="135"/>
      <c r="V591" s="135"/>
      <c r="W591" s="135"/>
      <c r="X591" s="135"/>
      <c r="Y591" s="135"/>
      <c r="Z591" s="125"/>
      <c r="AA591" s="125"/>
      <c r="AB591" s="125"/>
      <c r="AC591" s="125"/>
      <c r="AD591" s="125"/>
      <c r="AE591" s="125"/>
      <c r="AF591" s="125"/>
      <c r="AG591" s="125" t="s">
        <v>1619</v>
      </c>
      <c r="AH591" s="125">
        <v>0</v>
      </c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</row>
    <row r="592" spans="1:60" outlineLevel="3" x14ac:dyDescent="0.2">
      <c r="A592" s="132"/>
      <c r="B592" s="133"/>
      <c r="C592" s="170" t="s">
        <v>158</v>
      </c>
      <c r="D592" s="168"/>
      <c r="E592" s="169">
        <v>0.48</v>
      </c>
      <c r="F592" s="135"/>
      <c r="G592" s="135"/>
      <c r="H592" s="135"/>
      <c r="I592" s="135"/>
      <c r="J592" s="135"/>
      <c r="K592" s="135"/>
      <c r="L592" s="135"/>
      <c r="M592" s="135"/>
      <c r="N592" s="134"/>
      <c r="O592" s="134"/>
      <c r="P592" s="134"/>
      <c r="Q592" s="134"/>
      <c r="R592" s="135"/>
      <c r="S592" s="135"/>
      <c r="T592" s="135"/>
      <c r="U592" s="135"/>
      <c r="V592" s="135"/>
      <c r="W592" s="135"/>
      <c r="X592" s="135"/>
      <c r="Y592" s="135"/>
      <c r="Z592" s="125"/>
      <c r="AA592" s="125"/>
      <c r="AB592" s="125"/>
      <c r="AC592" s="125"/>
      <c r="AD592" s="125"/>
      <c r="AE592" s="125"/>
      <c r="AF592" s="125"/>
      <c r="AG592" s="125" t="s">
        <v>1619</v>
      </c>
      <c r="AH592" s="125">
        <v>0</v>
      </c>
      <c r="AI592" s="125"/>
      <c r="AJ592" s="125"/>
      <c r="AK592" s="125"/>
      <c r="AL592" s="125"/>
      <c r="AM592" s="125"/>
      <c r="AN592" s="125"/>
      <c r="AO592" s="125"/>
      <c r="AP592" s="125"/>
      <c r="AQ592" s="125"/>
      <c r="AR592" s="125"/>
      <c r="AS592" s="125"/>
      <c r="AT592" s="125"/>
      <c r="AU592" s="125"/>
      <c r="AV592" s="125"/>
      <c r="AW592" s="125"/>
      <c r="AX592" s="125"/>
      <c r="AY592" s="125"/>
      <c r="AZ592" s="125"/>
      <c r="BA592" s="125"/>
      <c r="BB592" s="125"/>
      <c r="BC592" s="125"/>
      <c r="BD592" s="125"/>
      <c r="BE592" s="125"/>
      <c r="BF592" s="125"/>
      <c r="BG592" s="125"/>
      <c r="BH592" s="125"/>
    </row>
    <row r="593" spans="1:60" outlineLevel="1" x14ac:dyDescent="0.2">
      <c r="A593" s="155">
        <v>194</v>
      </c>
      <c r="B593" s="156" t="s">
        <v>960</v>
      </c>
      <c r="C593" s="164" t="s">
        <v>961</v>
      </c>
      <c r="D593" s="157" t="s">
        <v>1232</v>
      </c>
      <c r="E593" s="158">
        <f>(G590+G584+G582+G576+G574)*0.01</f>
        <v>0</v>
      </c>
      <c r="F593" s="159"/>
      <c r="G593" s="160">
        <f>ROUND(E593*F593,2)</f>
        <v>0</v>
      </c>
      <c r="H593" s="159">
        <v>0</v>
      </c>
      <c r="I593" s="160">
        <f>ROUND(E593*H593,2)</f>
        <v>0</v>
      </c>
      <c r="J593" s="159">
        <v>4</v>
      </c>
      <c r="K593" s="160">
        <f>ROUND(E593*J593,2)</f>
        <v>0</v>
      </c>
      <c r="L593" s="160">
        <v>21</v>
      </c>
      <c r="M593" s="160">
        <f>G593*(1+L593/100)</f>
        <v>0</v>
      </c>
      <c r="N593" s="158">
        <v>0</v>
      </c>
      <c r="O593" s="158">
        <f>ROUND(E593*N593,2)</f>
        <v>0</v>
      </c>
      <c r="P593" s="158">
        <v>0</v>
      </c>
      <c r="Q593" s="158">
        <f>ROUND(E593*P593,2)</f>
        <v>0</v>
      </c>
      <c r="R593" s="160"/>
      <c r="S593" s="160" t="s">
        <v>1617</v>
      </c>
      <c r="T593" s="161" t="s">
        <v>1617</v>
      </c>
      <c r="U593" s="135">
        <v>0</v>
      </c>
      <c r="V593" s="135">
        <f>ROUND(E593*U593,2)</f>
        <v>0</v>
      </c>
      <c r="W593" s="135"/>
      <c r="X593" s="135" t="s">
        <v>1458</v>
      </c>
      <c r="Y593" s="135" t="s">
        <v>1459</v>
      </c>
      <c r="Z593" s="125"/>
      <c r="AA593" s="125"/>
      <c r="AB593" s="125"/>
      <c r="AC593" s="125"/>
      <c r="AD593" s="125"/>
      <c r="AE593" s="125"/>
      <c r="AF593" s="125"/>
      <c r="AG593" s="125" t="s">
        <v>2288</v>
      </c>
      <c r="AH593" s="125"/>
      <c r="AI593" s="125"/>
      <c r="AJ593" s="125"/>
      <c r="AK593" s="125"/>
      <c r="AL593" s="125"/>
      <c r="AM593" s="125"/>
      <c r="AN593" s="125"/>
      <c r="AO593" s="125"/>
      <c r="AP593" s="125"/>
      <c r="AQ593" s="125"/>
      <c r="AR593" s="125"/>
      <c r="AS593" s="125"/>
      <c r="AT593" s="125"/>
      <c r="AU593" s="125"/>
      <c r="AV593" s="125"/>
      <c r="AW593" s="125"/>
      <c r="AX593" s="125"/>
      <c r="AY593" s="125"/>
      <c r="AZ593" s="125"/>
      <c r="BA593" s="125"/>
      <c r="BB593" s="125"/>
      <c r="BC593" s="125"/>
      <c r="BD593" s="125"/>
      <c r="BE593" s="125"/>
      <c r="BF593" s="125"/>
      <c r="BG593" s="125"/>
      <c r="BH593" s="125"/>
    </row>
    <row r="594" spans="1:60" x14ac:dyDescent="0.2">
      <c r="A594" s="140" t="s">
        <v>1451</v>
      </c>
      <c r="B594" s="141" t="s">
        <v>1371</v>
      </c>
      <c r="C594" s="162" t="s">
        <v>1372</v>
      </c>
      <c r="D594" s="142"/>
      <c r="E594" s="143"/>
      <c r="F594" s="144"/>
      <c r="G594" s="144">
        <f>SUMIF(AG595:AG611,"&lt;&gt;NOR",G595:G611)</f>
        <v>0</v>
      </c>
      <c r="H594" s="144"/>
      <c r="I594" s="144">
        <f>SUM(I595:I611)</f>
        <v>11421.43</v>
      </c>
      <c r="J594" s="144"/>
      <c r="K594" s="144">
        <f>SUM(K595:K611)</f>
        <v>74793.53</v>
      </c>
      <c r="L594" s="144"/>
      <c r="M594" s="144">
        <f>SUM(M595:M611)</f>
        <v>0</v>
      </c>
      <c r="N594" s="143"/>
      <c r="O594" s="143">
        <f>SUM(O595:O611)</f>
        <v>0.16</v>
      </c>
      <c r="P594" s="143"/>
      <c r="Q594" s="143">
        <f>SUM(Q595:Q611)</f>
        <v>0</v>
      </c>
      <c r="R594" s="144"/>
      <c r="S594" s="144"/>
      <c r="T594" s="145"/>
      <c r="U594" s="139"/>
      <c r="V594" s="139">
        <f>SUM(V595:V611)</f>
        <v>0</v>
      </c>
      <c r="W594" s="139"/>
      <c r="X594" s="139"/>
      <c r="Y594" s="139"/>
      <c r="AG594" t="s">
        <v>1452</v>
      </c>
    </row>
    <row r="595" spans="1:60" outlineLevel="1" x14ac:dyDescent="0.2">
      <c r="A595" s="147">
        <v>195</v>
      </c>
      <c r="B595" s="148" t="s">
        <v>974</v>
      </c>
      <c r="C595" s="163" t="s">
        <v>975</v>
      </c>
      <c r="D595" s="149" t="s">
        <v>1641</v>
      </c>
      <c r="E595" s="150">
        <v>6.976</v>
      </c>
      <c r="F595" s="151"/>
      <c r="G595" s="152">
        <f>ROUND(E595*F595,2)</f>
        <v>0</v>
      </c>
      <c r="H595" s="151">
        <v>10.7</v>
      </c>
      <c r="I595" s="152">
        <f>ROUND(E595*H595,2)</f>
        <v>74.64</v>
      </c>
      <c r="J595" s="151">
        <v>65.599999999999994</v>
      </c>
      <c r="K595" s="152">
        <f>ROUND(E595*J595,2)</f>
        <v>457.63</v>
      </c>
      <c r="L595" s="152">
        <v>21</v>
      </c>
      <c r="M595" s="152">
        <f>G595*(1+L595/100)</f>
        <v>0</v>
      </c>
      <c r="N595" s="150">
        <v>8.0000000000000007E-5</v>
      </c>
      <c r="O595" s="150">
        <f>ROUND(E595*N595,2)</f>
        <v>0</v>
      </c>
      <c r="P595" s="150">
        <v>0</v>
      </c>
      <c r="Q595" s="150">
        <f>ROUND(E595*P595,2)</f>
        <v>0</v>
      </c>
      <c r="R595" s="152"/>
      <c r="S595" s="152" t="s">
        <v>1617</v>
      </c>
      <c r="T595" s="153" t="s">
        <v>1617</v>
      </c>
      <c r="U595" s="135">
        <v>0</v>
      </c>
      <c r="V595" s="135">
        <f>ROUND(E595*U595,2)</f>
        <v>0</v>
      </c>
      <c r="W595" s="135"/>
      <c r="X595" s="135" t="s">
        <v>1458</v>
      </c>
      <c r="Y595" s="135" t="s">
        <v>1459</v>
      </c>
      <c r="Z595" s="125"/>
      <c r="AA595" s="125"/>
      <c r="AB595" s="125"/>
      <c r="AC595" s="125"/>
      <c r="AD595" s="125"/>
      <c r="AE595" s="125"/>
      <c r="AF595" s="125"/>
      <c r="AG595" s="125" t="s">
        <v>2106</v>
      </c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</row>
    <row r="596" spans="1:60" outlineLevel="2" x14ac:dyDescent="0.2">
      <c r="A596" s="132"/>
      <c r="B596" s="133"/>
      <c r="C596" s="170" t="s">
        <v>1043</v>
      </c>
      <c r="D596" s="168"/>
      <c r="E596" s="169"/>
      <c r="F596" s="135"/>
      <c r="G596" s="135"/>
      <c r="H596" s="135"/>
      <c r="I596" s="135"/>
      <c r="J596" s="135"/>
      <c r="K596" s="135"/>
      <c r="L596" s="135"/>
      <c r="M596" s="135"/>
      <c r="N596" s="134"/>
      <c r="O596" s="134"/>
      <c r="P596" s="134"/>
      <c r="Q596" s="134"/>
      <c r="R596" s="135"/>
      <c r="S596" s="135"/>
      <c r="T596" s="135"/>
      <c r="U596" s="135"/>
      <c r="V596" s="135"/>
      <c r="W596" s="135"/>
      <c r="X596" s="135"/>
      <c r="Y596" s="135"/>
      <c r="Z596" s="125"/>
      <c r="AA596" s="125"/>
      <c r="AB596" s="125"/>
      <c r="AC596" s="125"/>
      <c r="AD596" s="125"/>
      <c r="AE596" s="125"/>
      <c r="AF596" s="125"/>
      <c r="AG596" s="125" t="s">
        <v>1619</v>
      </c>
      <c r="AH596" s="125">
        <v>0</v>
      </c>
      <c r="AI596" s="125"/>
      <c r="AJ596" s="125"/>
      <c r="AK596" s="125"/>
      <c r="AL596" s="125"/>
      <c r="AM596" s="125"/>
      <c r="AN596" s="125"/>
      <c r="AO596" s="125"/>
      <c r="AP596" s="125"/>
      <c r="AQ596" s="125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5"/>
      <c r="BF596" s="125"/>
      <c r="BG596" s="125"/>
      <c r="BH596" s="125"/>
    </row>
    <row r="597" spans="1:60" outlineLevel="3" x14ac:dyDescent="0.2">
      <c r="A597" s="132"/>
      <c r="B597" s="133"/>
      <c r="C597" s="170" t="s">
        <v>159</v>
      </c>
      <c r="D597" s="168"/>
      <c r="E597" s="169">
        <v>5.38</v>
      </c>
      <c r="F597" s="135"/>
      <c r="G597" s="135"/>
      <c r="H597" s="135"/>
      <c r="I597" s="135"/>
      <c r="J597" s="135"/>
      <c r="K597" s="135"/>
      <c r="L597" s="135"/>
      <c r="M597" s="135"/>
      <c r="N597" s="134"/>
      <c r="O597" s="134"/>
      <c r="P597" s="134"/>
      <c r="Q597" s="134"/>
      <c r="R597" s="135"/>
      <c r="S597" s="135"/>
      <c r="T597" s="135"/>
      <c r="U597" s="135"/>
      <c r="V597" s="135"/>
      <c r="W597" s="135"/>
      <c r="X597" s="135"/>
      <c r="Y597" s="135"/>
      <c r="Z597" s="125"/>
      <c r="AA597" s="125"/>
      <c r="AB597" s="125"/>
      <c r="AC597" s="125"/>
      <c r="AD597" s="125"/>
      <c r="AE597" s="125"/>
      <c r="AF597" s="125"/>
      <c r="AG597" s="125" t="s">
        <v>1619</v>
      </c>
      <c r="AH597" s="125">
        <v>0</v>
      </c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</row>
    <row r="598" spans="1:60" outlineLevel="3" x14ac:dyDescent="0.2">
      <c r="A598" s="132"/>
      <c r="B598" s="133"/>
      <c r="C598" s="170" t="s">
        <v>160</v>
      </c>
      <c r="D598" s="168"/>
      <c r="E598" s="169">
        <v>1.6</v>
      </c>
      <c r="F598" s="135"/>
      <c r="G598" s="135"/>
      <c r="H598" s="135"/>
      <c r="I598" s="135"/>
      <c r="J598" s="135"/>
      <c r="K598" s="135"/>
      <c r="L598" s="135"/>
      <c r="M598" s="135"/>
      <c r="N598" s="134"/>
      <c r="O598" s="134"/>
      <c r="P598" s="134"/>
      <c r="Q598" s="134"/>
      <c r="R598" s="135"/>
      <c r="S598" s="135"/>
      <c r="T598" s="135"/>
      <c r="U598" s="135"/>
      <c r="V598" s="135"/>
      <c r="W598" s="135"/>
      <c r="X598" s="135"/>
      <c r="Y598" s="135"/>
      <c r="Z598" s="125"/>
      <c r="AA598" s="125"/>
      <c r="AB598" s="125"/>
      <c r="AC598" s="125"/>
      <c r="AD598" s="125"/>
      <c r="AE598" s="125"/>
      <c r="AF598" s="125"/>
      <c r="AG598" s="125" t="s">
        <v>1619</v>
      </c>
      <c r="AH598" s="125">
        <v>0</v>
      </c>
      <c r="AI598" s="125"/>
      <c r="AJ598" s="125"/>
      <c r="AK598" s="125"/>
      <c r="AL598" s="125"/>
      <c r="AM598" s="125"/>
      <c r="AN598" s="125"/>
      <c r="AO598" s="125"/>
      <c r="AP598" s="125"/>
      <c r="AQ598" s="125"/>
      <c r="AR598" s="125"/>
      <c r="AS598" s="125"/>
      <c r="AT598" s="125"/>
      <c r="AU598" s="125"/>
      <c r="AV598" s="125"/>
      <c r="AW598" s="125"/>
      <c r="AX598" s="125"/>
      <c r="AY598" s="125"/>
      <c r="AZ598" s="125"/>
      <c r="BA598" s="125"/>
      <c r="BB598" s="125"/>
      <c r="BC598" s="125"/>
      <c r="BD598" s="125"/>
      <c r="BE598" s="125"/>
      <c r="BF598" s="125"/>
      <c r="BG598" s="125"/>
      <c r="BH598" s="125"/>
    </row>
    <row r="599" spans="1:60" outlineLevel="1" x14ac:dyDescent="0.2">
      <c r="A599" s="147">
        <v>196</v>
      </c>
      <c r="B599" s="148" t="s">
        <v>976</v>
      </c>
      <c r="C599" s="163" t="s">
        <v>977</v>
      </c>
      <c r="D599" s="149" t="s">
        <v>1641</v>
      </c>
      <c r="E599" s="150">
        <v>77.219399999999993</v>
      </c>
      <c r="F599" s="151"/>
      <c r="G599" s="152">
        <f>ROUND(E599*F599,2)</f>
        <v>0</v>
      </c>
      <c r="H599" s="151">
        <v>43.69</v>
      </c>
      <c r="I599" s="152">
        <f>ROUND(E599*H599,2)</f>
        <v>3373.72</v>
      </c>
      <c r="J599" s="151">
        <v>186.31</v>
      </c>
      <c r="K599" s="152">
        <f>ROUND(E599*J599,2)</f>
        <v>14386.75</v>
      </c>
      <c r="L599" s="152">
        <v>21</v>
      </c>
      <c r="M599" s="152">
        <f>G599*(1+L599/100)</f>
        <v>0</v>
      </c>
      <c r="N599" s="150">
        <v>1.8000000000000001E-4</v>
      </c>
      <c r="O599" s="150">
        <f>ROUND(E599*N599,2)</f>
        <v>0.01</v>
      </c>
      <c r="P599" s="150">
        <v>0</v>
      </c>
      <c r="Q599" s="150">
        <f>ROUND(E599*P599,2)</f>
        <v>0</v>
      </c>
      <c r="R599" s="152"/>
      <c r="S599" s="152" t="s">
        <v>1617</v>
      </c>
      <c r="T599" s="153" t="s">
        <v>1617</v>
      </c>
      <c r="U599" s="135">
        <v>0</v>
      </c>
      <c r="V599" s="135">
        <f>ROUND(E599*U599,2)</f>
        <v>0</v>
      </c>
      <c r="W599" s="135"/>
      <c r="X599" s="135" t="s">
        <v>1458</v>
      </c>
      <c r="Y599" s="135" t="s">
        <v>1459</v>
      </c>
      <c r="Z599" s="125"/>
      <c r="AA599" s="125"/>
      <c r="AB599" s="125"/>
      <c r="AC599" s="125"/>
      <c r="AD599" s="125"/>
      <c r="AE599" s="125"/>
      <c r="AF599" s="125"/>
      <c r="AG599" s="125" t="s">
        <v>2106</v>
      </c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</row>
    <row r="600" spans="1:60" outlineLevel="2" x14ac:dyDescent="0.2">
      <c r="A600" s="132"/>
      <c r="B600" s="133"/>
      <c r="C600" s="170" t="s">
        <v>161</v>
      </c>
      <c r="D600" s="168"/>
      <c r="E600" s="169">
        <v>56.1</v>
      </c>
      <c r="F600" s="135"/>
      <c r="G600" s="135"/>
      <c r="H600" s="135"/>
      <c r="I600" s="135"/>
      <c r="J600" s="135"/>
      <c r="K600" s="135"/>
      <c r="L600" s="135"/>
      <c r="M600" s="135"/>
      <c r="N600" s="134"/>
      <c r="O600" s="134"/>
      <c r="P600" s="134"/>
      <c r="Q600" s="134"/>
      <c r="R600" s="135"/>
      <c r="S600" s="135"/>
      <c r="T600" s="135"/>
      <c r="U600" s="135"/>
      <c r="V600" s="135"/>
      <c r="W600" s="135"/>
      <c r="X600" s="135"/>
      <c r="Y600" s="135"/>
      <c r="Z600" s="125"/>
      <c r="AA600" s="125"/>
      <c r="AB600" s="125"/>
      <c r="AC600" s="125"/>
      <c r="AD600" s="125"/>
      <c r="AE600" s="125"/>
      <c r="AF600" s="125"/>
      <c r="AG600" s="125" t="s">
        <v>1619</v>
      </c>
      <c r="AH600" s="125">
        <v>0</v>
      </c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</row>
    <row r="601" spans="1:60" outlineLevel="3" x14ac:dyDescent="0.2">
      <c r="A601" s="132"/>
      <c r="B601" s="133"/>
      <c r="C601" s="170" t="s">
        <v>162</v>
      </c>
      <c r="D601" s="168"/>
      <c r="E601" s="169">
        <v>21.12</v>
      </c>
      <c r="F601" s="135"/>
      <c r="G601" s="135"/>
      <c r="H601" s="135"/>
      <c r="I601" s="135"/>
      <c r="J601" s="135"/>
      <c r="K601" s="135"/>
      <c r="L601" s="135"/>
      <c r="M601" s="135"/>
      <c r="N601" s="134"/>
      <c r="O601" s="134"/>
      <c r="P601" s="134"/>
      <c r="Q601" s="134"/>
      <c r="R601" s="135"/>
      <c r="S601" s="135"/>
      <c r="T601" s="135"/>
      <c r="U601" s="135"/>
      <c r="V601" s="135"/>
      <c r="W601" s="135"/>
      <c r="X601" s="135"/>
      <c r="Y601" s="135"/>
      <c r="Z601" s="125"/>
      <c r="AA601" s="125"/>
      <c r="AB601" s="125"/>
      <c r="AC601" s="125"/>
      <c r="AD601" s="125"/>
      <c r="AE601" s="125"/>
      <c r="AF601" s="125"/>
      <c r="AG601" s="125" t="s">
        <v>1619</v>
      </c>
      <c r="AH601" s="125">
        <v>0</v>
      </c>
      <c r="AI601" s="125"/>
      <c r="AJ601" s="125"/>
      <c r="AK601" s="125"/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</row>
    <row r="602" spans="1:60" outlineLevel="1" x14ac:dyDescent="0.2">
      <c r="A602" s="147">
        <v>197</v>
      </c>
      <c r="B602" s="148" t="s">
        <v>983</v>
      </c>
      <c r="C602" s="163" t="s">
        <v>984</v>
      </c>
      <c r="D602" s="149" t="s">
        <v>1641</v>
      </c>
      <c r="E602" s="150">
        <v>944.67619999999999</v>
      </c>
      <c r="F602" s="151"/>
      <c r="G602" s="152">
        <f>ROUND(E602*F602,2)</f>
        <v>0</v>
      </c>
      <c r="H602" s="151">
        <v>8.44</v>
      </c>
      <c r="I602" s="152">
        <f>ROUND(E602*H602,2)</f>
        <v>7973.07</v>
      </c>
      <c r="J602" s="151">
        <v>63.46</v>
      </c>
      <c r="K602" s="152">
        <f>ROUND(E602*J602,2)</f>
        <v>59949.15</v>
      </c>
      <c r="L602" s="152">
        <v>21</v>
      </c>
      <c r="M602" s="152">
        <f>G602*(1+L602/100)</f>
        <v>0</v>
      </c>
      <c r="N602" s="150">
        <v>1.6000000000000001E-4</v>
      </c>
      <c r="O602" s="150">
        <f>ROUND(E602*N602,2)</f>
        <v>0.15</v>
      </c>
      <c r="P602" s="150">
        <v>0</v>
      </c>
      <c r="Q602" s="150">
        <f>ROUND(E602*P602,2)</f>
        <v>0</v>
      </c>
      <c r="R602" s="152"/>
      <c r="S602" s="152" t="s">
        <v>1617</v>
      </c>
      <c r="T602" s="153" t="s">
        <v>1617</v>
      </c>
      <c r="U602" s="135">
        <v>0</v>
      </c>
      <c r="V602" s="135">
        <f>ROUND(E602*U602,2)</f>
        <v>0</v>
      </c>
      <c r="W602" s="135"/>
      <c r="X602" s="135" t="s">
        <v>1458</v>
      </c>
      <c r="Y602" s="135" t="s">
        <v>1459</v>
      </c>
      <c r="Z602" s="125"/>
      <c r="AA602" s="125"/>
      <c r="AB602" s="125"/>
      <c r="AC602" s="125"/>
      <c r="AD602" s="125"/>
      <c r="AE602" s="125"/>
      <c r="AF602" s="125"/>
      <c r="AG602" s="125" t="s">
        <v>2106</v>
      </c>
      <c r="AH602" s="125"/>
      <c r="AI602" s="125"/>
      <c r="AJ602" s="125"/>
      <c r="AK602" s="125"/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</row>
    <row r="603" spans="1:60" ht="33.75" outlineLevel="2" x14ac:dyDescent="0.2">
      <c r="A603" s="132"/>
      <c r="B603" s="133"/>
      <c r="C603" s="269" t="s">
        <v>985</v>
      </c>
      <c r="D603" s="270"/>
      <c r="E603" s="270"/>
      <c r="F603" s="270"/>
      <c r="G603" s="270"/>
      <c r="H603" s="135"/>
      <c r="I603" s="135"/>
      <c r="J603" s="135"/>
      <c r="K603" s="135"/>
      <c r="L603" s="135"/>
      <c r="M603" s="135"/>
      <c r="N603" s="134"/>
      <c r="O603" s="134"/>
      <c r="P603" s="134"/>
      <c r="Q603" s="134"/>
      <c r="R603" s="135"/>
      <c r="S603" s="135"/>
      <c r="T603" s="135"/>
      <c r="U603" s="135"/>
      <c r="V603" s="135"/>
      <c r="W603" s="135"/>
      <c r="X603" s="135"/>
      <c r="Y603" s="135"/>
      <c r="Z603" s="125"/>
      <c r="AA603" s="125"/>
      <c r="AB603" s="125"/>
      <c r="AC603" s="125"/>
      <c r="AD603" s="125"/>
      <c r="AE603" s="125"/>
      <c r="AF603" s="125"/>
      <c r="AG603" s="125" t="s">
        <v>1462</v>
      </c>
      <c r="AH603" s="125"/>
      <c r="AI603" s="125"/>
      <c r="AJ603" s="125"/>
      <c r="AK603" s="125"/>
      <c r="AL603" s="125"/>
      <c r="AM603" s="125"/>
      <c r="AN603" s="125"/>
      <c r="AO603" s="125"/>
      <c r="AP603" s="125"/>
      <c r="AQ603" s="125"/>
      <c r="AR603" s="125"/>
      <c r="AS603" s="125"/>
      <c r="AT603" s="125"/>
      <c r="AU603" s="125"/>
      <c r="AV603" s="125"/>
      <c r="AW603" s="125"/>
      <c r="AX603" s="125"/>
      <c r="AY603" s="125"/>
      <c r="AZ603" s="125"/>
      <c r="BA603" s="154" t="str">
        <f>C603</f>
        <v>Koncentrovaný vodou ředitelný fungicidní a insekticidní přípravek na dřevo i zdivo. Přípravek poskytuje dlouhodobou ochranu proti dřevokaznému hmyzu, dřevokazným houbám a plísním. Aplikuje se natíráním. Spotřeba v exteriéru pro dvojitý nátěr 40 g/m2.</v>
      </c>
      <c r="BB603" s="125"/>
      <c r="BC603" s="125"/>
      <c r="BD603" s="125"/>
      <c r="BE603" s="125"/>
      <c r="BF603" s="125"/>
      <c r="BG603" s="125"/>
      <c r="BH603" s="125"/>
    </row>
    <row r="604" spans="1:60" outlineLevel="2" x14ac:dyDescent="0.2">
      <c r="A604" s="132"/>
      <c r="B604" s="133"/>
      <c r="C604" s="170" t="s">
        <v>1531</v>
      </c>
      <c r="D604" s="168"/>
      <c r="E604" s="169"/>
      <c r="F604" s="135"/>
      <c r="G604" s="135"/>
      <c r="H604" s="135"/>
      <c r="I604" s="135"/>
      <c r="J604" s="135"/>
      <c r="K604" s="135"/>
      <c r="L604" s="135"/>
      <c r="M604" s="135"/>
      <c r="N604" s="134"/>
      <c r="O604" s="134"/>
      <c r="P604" s="134"/>
      <c r="Q604" s="134"/>
      <c r="R604" s="135"/>
      <c r="S604" s="135"/>
      <c r="T604" s="135"/>
      <c r="U604" s="135"/>
      <c r="V604" s="135"/>
      <c r="W604" s="135"/>
      <c r="X604" s="135"/>
      <c r="Y604" s="135"/>
      <c r="Z604" s="125"/>
      <c r="AA604" s="125"/>
      <c r="AB604" s="125"/>
      <c r="AC604" s="125"/>
      <c r="AD604" s="125"/>
      <c r="AE604" s="125"/>
      <c r="AF604" s="125"/>
      <c r="AG604" s="125" t="s">
        <v>1619</v>
      </c>
      <c r="AH604" s="125">
        <v>0</v>
      </c>
      <c r="AI604" s="125"/>
      <c r="AJ604" s="125"/>
      <c r="AK604" s="125"/>
      <c r="AL604" s="125"/>
      <c r="AM604" s="125"/>
      <c r="AN604" s="125"/>
      <c r="AO604" s="125"/>
      <c r="AP604" s="125"/>
      <c r="AQ604" s="125"/>
      <c r="AR604" s="125"/>
      <c r="AS604" s="125"/>
      <c r="AT604" s="125"/>
      <c r="AU604" s="125"/>
      <c r="AV604" s="125"/>
      <c r="AW604" s="125"/>
      <c r="AX604" s="125"/>
      <c r="AY604" s="125"/>
      <c r="AZ604" s="125"/>
      <c r="BA604" s="125"/>
      <c r="BB604" s="125"/>
      <c r="BC604" s="125"/>
      <c r="BD604" s="125"/>
      <c r="BE604" s="125"/>
      <c r="BF604" s="125"/>
      <c r="BG604" s="125"/>
      <c r="BH604" s="125"/>
    </row>
    <row r="605" spans="1:60" ht="22.5" outlineLevel="3" x14ac:dyDescent="0.2">
      <c r="A605" s="132"/>
      <c r="B605" s="133"/>
      <c r="C605" s="170" t="s">
        <v>163</v>
      </c>
      <c r="D605" s="168"/>
      <c r="E605" s="169">
        <v>150.88999999999999</v>
      </c>
      <c r="F605" s="135"/>
      <c r="G605" s="135"/>
      <c r="H605" s="135"/>
      <c r="I605" s="135"/>
      <c r="J605" s="135"/>
      <c r="K605" s="135"/>
      <c r="L605" s="135"/>
      <c r="M605" s="135"/>
      <c r="N605" s="134"/>
      <c r="O605" s="134"/>
      <c r="P605" s="134"/>
      <c r="Q605" s="134"/>
      <c r="R605" s="135"/>
      <c r="S605" s="135"/>
      <c r="T605" s="135"/>
      <c r="U605" s="135"/>
      <c r="V605" s="135"/>
      <c r="W605" s="135"/>
      <c r="X605" s="135"/>
      <c r="Y605" s="135"/>
      <c r="Z605" s="125"/>
      <c r="AA605" s="125"/>
      <c r="AB605" s="125"/>
      <c r="AC605" s="125"/>
      <c r="AD605" s="125"/>
      <c r="AE605" s="125"/>
      <c r="AF605" s="125"/>
      <c r="AG605" s="125" t="s">
        <v>1619</v>
      </c>
      <c r="AH605" s="125">
        <v>0</v>
      </c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  <c r="BA605" s="125"/>
      <c r="BB605" s="125"/>
      <c r="BC605" s="125"/>
      <c r="BD605" s="125"/>
      <c r="BE605" s="125"/>
      <c r="BF605" s="125"/>
      <c r="BG605" s="125"/>
      <c r="BH605" s="125"/>
    </row>
    <row r="606" spans="1:60" outlineLevel="3" x14ac:dyDescent="0.2">
      <c r="A606" s="132"/>
      <c r="B606" s="133"/>
      <c r="C606" s="170" t="s">
        <v>164</v>
      </c>
      <c r="D606" s="168"/>
      <c r="E606" s="169">
        <v>140.71</v>
      </c>
      <c r="F606" s="135"/>
      <c r="G606" s="135"/>
      <c r="H606" s="135"/>
      <c r="I606" s="135"/>
      <c r="J606" s="135"/>
      <c r="K606" s="135"/>
      <c r="L606" s="135"/>
      <c r="M606" s="135"/>
      <c r="N606" s="134"/>
      <c r="O606" s="134"/>
      <c r="P606" s="134"/>
      <c r="Q606" s="134"/>
      <c r="R606" s="135"/>
      <c r="S606" s="135"/>
      <c r="T606" s="135"/>
      <c r="U606" s="135"/>
      <c r="V606" s="135"/>
      <c r="W606" s="135"/>
      <c r="X606" s="135"/>
      <c r="Y606" s="135"/>
      <c r="Z606" s="125"/>
      <c r="AA606" s="125"/>
      <c r="AB606" s="125"/>
      <c r="AC606" s="125"/>
      <c r="AD606" s="125"/>
      <c r="AE606" s="125"/>
      <c r="AF606" s="125"/>
      <c r="AG606" s="125" t="s">
        <v>1619</v>
      </c>
      <c r="AH606" s="125">
        <v>0</v>
      </c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</row>
    <row r="607" spans="1:60" outlineLevel="3" x14ac:dyDescent="0.2">
      <c r="A607" s="132"/>
      <c r="B607" s="133"/>
      <c r="C607" s="170" t="s">
        <v>165</v>
      </c>
      <c r="D607" s="168"/>
      <c r="E607" s="169">
        <v>89.04</v>
      </c>
      <c r="F607" s="135"/>
      <c r="G607" s="135"/>
      <c r="H607" s="135"/>
      <c r="I607" s="135"/>
      <c r="J607" s="135"/>
      <c r="K607" s="135"/>
      <c r="L607" s="135"/>
      <c r="M607" s="135"/>
      <c r="N607" s="134"/>
      <c r="O607" s="134"/>
      <c r="P607" s="134"/>
      <c r="Q607" s="134"/>
      <c r="R607" s="135"/>
      <c r="S607" s="135"/>
      <c r="T607" s="135"/>
      <c r="U607" s="135"/>
      <c r="V607" s="135"/>
      <c r="W607" s="135"/>
      <c r="X607" s="135"/>
      <c r="Y607" s="135"/>
      <c r="Z607" s="125"/>
      <c r="AA607" s="125"/>
      <c r="AB607" s="125"/>
      <c r="AC607" s="125"/>
      <c r="AD607" s="125"/>
      <c r="AE607" s="125"/>
      <c r="AF607" s="125"/>
      <c r="AG607" s="125" t="s">
        <v>1619</v>
      </c>
      <c r="AH607" s="125">
        <v>0</v>
      </c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</row>
    <row r="608" spans="1:60" outlineLevel="3" x14ac:dyDescent="0.2">
      <c r="A608" s="132"/>
      <c r="B608" s="133"/>
      <c r="C608" s="170" t="s">
        <v>166</v>
      </c>
      <c r="D608" s="168"/>
      <c r="E608" s="169">
        <v>112.2</v>
      </c>
      <c r="F608" s="135"/>
      <c r="G608" s="135"/>
      <c r="H608" s="135"/>
      <c r="I608" s="135"/>
      <c r="J608" s="135"/>
      <c r="K608" s="135"/>
      <c r="L608" s="135"/>
      <c r="M608" s="135"/>
      <c r="N608" s="134"/>
      <c r="O608" s="134"/>
      <c r="P608" s="134"/>
      <c r="Q608" s="134"/>
      <c r="R608" s="135"/>
      <c r="S608" s="135"/>
      <c r="T608" s="135"/>
      <c r="U608" s="135"/>
      <c r="V608" s="135"/>
      <c r="W608" s="135"/>
      <c r="X608" s="135"/>
      <c r="Y608" s="135"/>
      <c r="Z608" s="125"/>
      <c r="AA608" s="125"/>
      <c r="AB608" s="125"/>
      <c r="AC608" s="125"/>
      <c r="AD608" s="125"/>
      <c r="AE608" s="125"/>
      <c r="AF608" s="125"/>
      <c r="AG608" s="125" t="s">
        <v>1619</v>
      </c>
      <c r="AH608" s="125">
        <v>0</v>
      </c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</row>
    <row r="609" spans="1:60" outlineLevel="3" x14ac:dyDescent="0.2">
      <c r="A609" s="132"/>
      <c r="B609" s="133"/>
      <c r="C609" s="170" t="s">
        <v>167</v>
      </c>
      <c r="D609" s="168"/>
      <c r="E609" s="169">
        <v>42.24</v>
      </c>
      <c r="F609" s="135"/>
      <c r="G609" s="135"/>
      <c r="H609" s="135"/>
      <c r="I609" s="135"/>
      <c r="J609" s="135"/>
      <c r="K609" s="135"/>
      <c r="L609" s="135"/>
      <c r="M609" s="135"/>
      <c r="N609" s="134"/>
      <c r="O609" s="134"/>
      <c r="P609" s="134"/>
      <c r="Q609" s="134"/>
      <c r="R609" s="135"/>
      <c r="S609" s="135"/>
      <c r="T609" s="135"/>
      <c r="U609" s="135"/>
      <c r="V609" s="135"/>
      <c r="W609" s="135"/>
      <c r="X609" s="135"/>
      <c r="Y609" s="135"/>
      <c r="Z609" s="125"/>
      <c r="AA609" s="125"/>
      <c r="AB609" s="125"/>
      <c r="AC609" s="125"/>
      <c r="AD609" s="125"/>
      <c r="AE609" s="125"/>
      <c r="AF609" s="125"/>
      <c r="AG609" s="125" t="s">
        <v>1619</v>
      </c>
      <c r="AH609" s="125">
        <v>0</v>
      </c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/>
      <c r="BH609" s="125"/>
    </row>
    <row r="610" spans="1:60" outlineLevel="3" x14ac:dyDescent="0.2">
      <c r="A610" s="132"/>
      <c r="B610" s="133"/>
      <c r="C610" s="170" t="s">
        <v>168</v>
      </c>
      <c r="D610" s="168"/>
      <c r="E610" s="169">
        <v>9.6</v>
      </c>
      <c r="F610" s="135"/>
      <c r="G610" s="135"/>
      <c r="H610" s="135"/>
      <c r="I610" s="135"/>
      <c r="J610" s="135"/>
      <c r="K610" s="135"/>
      <c r="L610" s="135"/>
      <c r="M610" s="135"/>
      <c r="N610" s="134"/>
      <c r="O610" s="134"/>
      <c r="P610" s="134"/>
      <c r="Q610" s="134"/>
      <c r="R610" s="135"/>
      <c r="S610" s="135"/>
      <c r="T610" s="135"/>
      <c r="U610" s="135"/>
      <c r="V610" s="135"/>
      <c r="W610" s="135"/>
      <c r="X610" s="135"/>
      <c r="Y610" s="135"/>
      <c r="Z610" s="125"/>
      <c r="AA610" s="125"/>
      <c r="AB610" s="125"/>
      <c r="AC610" s="125"/>
      <c r="AD610" s="125"/>
      <c r="AE610" s="125"/>
      <c r="AF610" s="125"/>
      <c r="AG610" s="125" t="s">
        <v>1619</v>
      </c>
      <c r="AH610" s="125">
        <v>0</v>
      </c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  <c r="BA610" s="125"/>
      <c r="BB610" s="125"/>
      <c r="BC610" s="125"/>
      <c r="BD610" s="125"/>
      <c r="BE610" s="125"/>
      <c r="BF610" s="125"/>
      <c r="BG610" s="125"/>
      <c r="BH610" s="125"/>
    </row>
    <row r="611" spans="1:60" outlineLevel="3" x14ac:dyDescent="0.2">
      <c r="A611" s="132"/>
      <c r="B611" s="133"/>
      <c r="C611" s="170" t="s">
        <v>1168</v>
      </c>
      <c r="D611" s="168"/>
      <c r="E611" s="169">
        <v>400</v>
      </c>
      <c r="F611" s="135"/>
      <c r="G611" s="135"/>
      <c r="H611" s="135"/>
      <c r="I611" s="135"/>
      <c r="J611" s="135"/>
      <c r="K611" s="135"/>
      <c r="L611" s="135"/>
      <c r="M611" s="135"/>
      <c r="N611" s="134"/>
      <c r="O611" s="134"/>
      <c r="P611" s="134"/>
      <c r="Q611" s="134"/>
      <c r="R611" s="135"/>
      <c r="S611" s="135"/>
      <c r="T611" s="135"/>
      <c r="U611" s="135"/>
      <c r="V611" s="135"/>
      <c r="W611" s="135"/>
      <c r="X611" s="135"/>
      <c r="Y611" s="135"/>
      <c r="Z611" s="125"/>
      <c r="AA611" s="125"/>
      <c r="AB611" s="125"/>
      <c r="AC611" s="125"/>
      <c r="AD611" s="125"/>
      <c r="AE611" s="125"/>
      <c r="AF611" s="125"/>
      <c r="AG611" s="125" t="s">
        <v>1619</v>
      </c>
      <c r="AH611" s="125">
        <v>0</v>
      </c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  <c r="BA611" s="125"/>
      <c r="BB611" s="125"/>
      <c r="BC611" s="125"/>
      <c r="BD611" s="125"/>
      <c r="BE611" s="125"/>
      <c r="BF611" s="125"/>
      <c r="BG611" s="125"/>
      <c r="BH611" s="125"/>
    </row>
    <row r="612" spans="1:60" x14ac:dyDescent="0.2">
      <c r="A612" s="140" t="s">
        <v>1451</v>
      </c>
      <c r="B612" s="141" t="s">
        <v>1373</v>
      </c>
      <c r="C612" s="162" t="s">
        <v>1374</v>
      </c>
      <c r="D612" s="142"/>
      <c r="E612" s="143"/>
      <c r="F612" s="144"/>
      <c r="G612" s="144">
        <f>SUMIF(AG613:AG620,"&lt;&gt;NOR",G613:G620)</f>
        <v>0</v>
      </c>
      <c r="H612" s="144"/>
      <c r="I612" s="144">
        <f>SUM(I613:I620)</f>
        <v>2667.41</v>
      </c>
      <c r="J612" s="144"/>
      <c r="K612" s="144">
        <f>SUM(K613:K620)</f>
        <v>23776.36</v>
      </c>
      <c r="L612" s="144"/>
      <c r="M612" s="144">
        <f>SUM(M613:M620)</f>
        <v>0</v>
      </c>
      <c r="N612" s="143"/>
      <c r="O612" s="143">
        <f>SUM(O613:O620)</f>
        <v>0.05</v>
      </c>
      <c r="P612" s="143"/>
      <c r="Q612" s="143">
        <f>SUM(Q613:Q620)</f>
        <v>0</v>
      </c>
      <c r="R612" s="144"/>
      <c r="S612" s="144"/>
      <c r="T612" s="145"/>
      <c r="U612" s="139"/>
      <c r="V612" s="139">
        <f>SUM(V613:V620)</f>
        <v>0</v>
      </c>
      <c r="W612" s="139"/>
      <c r="X612" s="139"/>
      <c r="Y612" s="139"/>
      <c r="AG612" t="s">
        <v>1452</v>
      </c>
    </row>
    <row r="613" spans="1:60" outlineLevel="1" x14ac:dyDescent="0.2">
      <c r="A613" s="147">
        <v>198</v>
      </c>
      <c r="B613" s="148" t="s">
        <v>988</v>
      </c>
      <c r="C613" s="163" t="s">
        <v>989</v>
      </c>
      <c r="D613" s="149" t="s">
        <v>1641</v>
      </c>
      <c r="E613" s="150">
        <v>218.76499999999999</v>
      </c>
      <c r="F613" s="151"/>
      <c r="G613" s="152">
        <f>ROUND(E613*F613,2)</f>
        <v>0</v>
      </c>
      <c r="H613" s="151">
        <v>5.59</v>
      </c>
      <c r="I613" s="152">
        <f>ROUND(E613*H613,2)</f>
        <v>1222.9000000000001</v>
      </c>
      <c r="J613" s="151">
        <v>17.309999999999999</v>
      </c>
      <c r="K613" s="152">
        <f>ROUND(E613*J613,2)</f>
        <v>3786.82</v>
      </c>
      <c r="L613" s="152">
        <v>21</v>
      </c>
      <c r="M613" s="152">
        <f>G613*(1+L613/100)</f>
        <v>0</v>
      </c>
      <c r="N613" s="150">
        <v>6.9999999999999994E-5</v>
      </c>
      <c r="O613" s="150">
        <f>ROUND(E613*N613,2)</f>
        <v>0.02</v>
      </c>
      <c r="P613" s="150">
        <v>0</v>
      </c>
      <c r="Q613" s="150">
        <f>ROUND(E613*P613,2)</f>
        <v>0</v>
      </c>
      <c r="R613" s="152"/>
      <c r="S613" s="152" t="s">
        <v>1617</v>
      </c>
      <c r="T613" s="153" t="s">
        <v>1617</v>
      </c>
      <c r="U613" s="135">
        <v>0</v>
      </c>
      <c r="V613" s="135">
        <f>ROUND(E613*U613,2)</f>
        <v>0</v>
      </c>
      <c r="W613" s="135"/>
      <c r="X613" s="135" t="s">
        <v>1458</v>
      </c>
      <c r="Y613" s="135" t="s">
        <v>1459</v>
      </c>
      <c r="Z613" s="125"/>
      <c r="AA613" s="125"/>
      <c r="AB613" s="125"/>
      <c r="AC613" s="125"/>
      <c r="AD613" s="125"/>
      <c r="AE613" s="125"/>
      <c r="AF613" s="125"/>
      <c r="AG613" s="125" t="s">
        <v>2106</v>
      </c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</row>
    <row r="614" spans="1:60" outlineLevel="2" x14ac:dyDescent="0.2">
      <c r="A614" s="132"/>
      <c r="B614" s="133"/>
      <c r="C614" s="170" t="s">
        <v>169</v>
      </c>
      <c r="D614" s="168"/>
      <c r="E614" s="169">
        <v>204.9</v>
      </c>
      <c r="F614" s="135"/>
      <c r="G614" s="135"/>
      <c r="H614" s="135"/>
      <c r="I614" s="135"/>
      <c r="J614" s="135"/>
      <c r="K614" s="135"/>
      <c r="L614" s="135"/>
      <c r="M614" s="135"/>
      <c r="N614" s="134"/>
      <c r="O614" s="134"/>
      <c r="P614" s="134"/>
      <c r="Q614" s="134"/>
      <c r="R614" s="135"/>
      <c r="S614" s="135"/>
      <c r="T614" s="135"/>
      <c r="U614" s="135"/>
      <c r="V614" s="135"/>
      <c r="W614" s="135"/>
      <c r="X614" s="135"/>
      <c r="Y614" s="135"/>
      <c r="Z614" s="125"/>
      <c r="AA614" s="125"/>
      <c r="AB614" s="125"/>
      <c r="AC614" s="125"/>
      <c r="AD614" s="125"/>
      <c r="AE614" s="125"/>
      <c r="AF614" s="125"/>
      <c r="AG614" s="125" t="s">
        <v>1619</v>
      </c>
      <c r="AH614" s="125">
        <v>0</v>
      </c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</row>
    <row r="615" spans="1:60" outlineLevel="3" x14ac:dyDescent="0.2">
      <c r="A615" s="132"/>
      <c r="B615" s="133"/>
      <c r="C615" s="170" t="s">
        <v>170</v>
      </c>
      <c r="D615" s="168"/>
      <c r="E615" s="169">
        <v>13.87</v>
      </c>
      <c r="F615" s="135"/>
      <c r="G615" s="135"/>
      <c r="H615" s="135"/>
      <c r="I615" s="135"/>
      <c r="J615" s="135"/>
      <c r="K615" s="135"/>
      <c r="L615" s="135"/>
      <c r="M615" s="135"/>
      <c r="N615" s="134"/>
      <c r="O615" s="134"/>
      <c r="P615" s="134"/>
      <c r="Q615" s="134"/>
      <c r="R615" s="135"/>
      <c r="S615" s="135"/>
      <c r="T615" s="135"/>
      <c r="U615" s="135"/>
      <c r="V615" s="135"/>
      <c r="W615" s="135"/>
      <c r="X615" s="135"/>
      <c r="Y615" s="135"/>
      <c r="Z615" s="125"/>
      <c r="AA615" s="125"/>
      <c r="AB615" s="125"/>
      <c r="AC615" s="125"/>
      <c r="AD615" s="125"/>
      <c r="AE615" s="125"/>
      <c r="AF615" s="125"/>
      <c r="AG615" s="125" t="s">
        <v>1619</v>
      </c>
      <c r="AH615" s="125">
        <v>0</v>
      </c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  <c r="BA615" s="125"/>
      <c r="BB615" s="125"/>
      <c r="BC615" s="125"/>
      <c r="BD615" s="125"/>
      <c r="BE615" s="125"/>
      <c r="BF615" s="125"/>
      <c r="BG615" s="125"/>
      <c r="BH615" s="125"/>
    </row>
    <row r="616" spans="1:60" outlineLevel="1" x14ac:dyDescent="0.2">
      <c r="A616" s="147">
        <v>199</v>
      </c>
      <c r="B616" s="148" t="s">
        <v>992</v>
      </c>
      <c r="C616" s="163" t="s">
        <v>993</v>
      </c>
      <c r="D616" s="149" t="s">
        <v>1641</v>
      </c>
      <c r="E616" s="150">
        <v>218.76499999999999</v>
      </c>
      <c r="F616" s="151"/>
      <c r="G616" s="152">
        <f>ROUND(E616*F616,2)</f>
        <v>0</v>
      </c>
      <c r="H616" s="151">
        <v>6.5</v>
      </c>
      <c r="I616" s="152">
        <f>ROUND(E616*H616,2)</f>
        <v>1421.97</v>
      </c>
      <c r="J616" s="151">
        <v>54.2</v>
      </c>
      <c r="K616" s="152">
        <f>ROUND(E616*J616,2)</f>
        <v>11857.06</v>
      </c>
      <c r="L616" s="152">
        <v>21</v>
      </c>
      <c r="M616" s="152">
        <f>G616*(1+L616/100)</f>
        <v>0</v>
      </c>
      <c r="N616" s="150">
        <v>1.4999999999999999E-4</v>
      </c>
      <c r="O616" s="150">
        <f>ROUND(E616*N616,2)</f>
        <v>0.03</v>
      </c>
      <c r="P616" s="150">
        <v>0</v>
      </c>
      <c r="Q616" s="150">
        <f>ROUND(E616*P616,2)</f>
        <v>0</v>
      </c>
      <c r="R616" s="152"/>
      <c r="S616" s="152" t="s">
        <v>1617</v>
      </c>
      <c r="T616" s="153" t="s">
        <v>1617</v>
      </c>
      <c r="U616" s="135">
        <v>0</v>
      </c>
      <c r="V616" s="135">
        <f>ROUND(E616*U616,2)</f>
        <v>0</v>
      </c>
      <c r="W616" s="135"/>
      <c r="X616" s="135" t="s">
        <v>1458</v>
      </c>
      <c r="Y616" s="135" t="s">
        <v>1459</v>
      </c>
      <c r="Z616" s="125"/>
      <c r="AA616" s="125"/>
      <c r="AB616" s="125"/>
      <c r="AC616" s="125"/>
      <c r="AD616" s="125"/>
      <c r="AE616" s="125"/>
      <c r="AF616" s="125"/>
      <c r="AG616" s="125" t="s">
        <v>2106</v>
      </c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</row>
    <row r="617" spans="1:60" outlineLevel="2" x14ac:dyDescent="0.2">
      <c r="A617" s="132"/>
      <c r="B617" s="133"/>
      <c r="C617" s="170" t="s">
        <v>169</v>
      </c>
      <c r="D617" s="168"/>
      <c r="E617" s="169">
        <v>204.9</v>
      </c>
      <c r="F617" s="135"/>
      <c r="G617" s="135"/>
      <c r="H617" s="135"/>
      <c r="I617" s="135"/>
      <c r="J617" s="135"/>
      <c r="K617" s="135"/>
      <c r="L617" s="135"/>
      <c r="M617" s="135"/>
      <c r="N617" s="134"/>
      <c r="O617" s="134"/>
      <c r="P617" s="134"/>
      <c r="Q617" s="134"/>
      <c r="R617" s="135"/>
      <c r="S617" s="135"/>
      <c r="T617" s="135"/>
      <c r="U617" s="135"/>
      <c r="V617" s="135"/>
      <c r="W617" s="135"/>
      <c r="X617" s="135"/>
      <c r="Y617" s="135"/>
      <c r="Z617" s="125"/>
      <c r="AA617" s="125"/>
      <c r="AB617" s="125"/>
      <c r="AC617" s="125"/>
      <c r="AD617" s="125"/>
      <c r="AE617" s="125"/>
      <c r="AF617" s="125"/>
      <c r="AG617" s="125" t="s">
        <v>1619</v>
      </c>
      <c r="AH617" s="125">
        <v>0</v>
      </c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</row>
    <row r="618" spans="1:60" outlineLevel="3" x14ac:dyDescent="0.2">
      <c r="A618" s="132"/>
      <c r="B618" s="133"/>
      <c r="C618" s="170" t="s">
        <v>170</v>
      </c>
      <c r="D618" s="168"/>
      <c r="E618" s="169">
        <v>13.87</v>
      </c>
      <c r="F618" s="135"/>
      <c r="G618" s="135"/>
      <c r="H618" s="135"/>
      <c r="I618" s="135"/>
      <c r="J618" s="135"/>
      <c r="K618" s="135"/>
      <c r="L618" s="135"/>
      <c r="M618" s="135"/>
      <c r="N618" s="134"/>
      <c r="O618" s="134"/>
      <c r="P618" s="134"/>
      <c r="Q618" s="134"/>
      <c r="R618" s="135"/>
      <c r="S618" s="135"/>
      <c r="T618" s="135"/>
      <c r="U618" s="135"/>
      <c r="V618" s="135"/>
      <c r="W618" s="135"/>
      <c r="X618" s="135"/>
      <c r="Y618" s="135"/>
      <c r="Z618" s="125"/>
      <c r="AA618" s="125"/>
      <c r="AB618" s="125"/>
      <c r="AC618" s="125"/>
      <c r="AD618" s="125"/>
      <c r="AE618" s="125"/>
      <c r="AF618" s="125"/>
      <c r="AG618" s="125" t="s">
        <v>1619</v>
      </c>
      <c r="AH618" s="125">
        <v>0</v>
      </c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  <c r="BA618" s="125"/>
      <c r="BB618" s="125"/>
      <c r="BC618" s="125"/>
      <c r="BD618" s="125"/>
      <c r="BE618" s="125"/>
      <c r="BF618" s="125"/>
      <c r="BG618" s="125"/>
      <c r="BH618" s="125"/>
    </row>
    <row r="619" spans="1:60" outlineLevel="1" x14ac:dyDescent="0.2">
      <c r="A619" s="147">
        <v>200</v>
      </c>
      <c r="B619" s="148" t="s">
        <v>171</v>
      </c>
      <c r="C619" s="163" t="s">
        <v>172</v>
      </c>
      <c r="D619" s="149" t="s">
        <v>1641</v>
      </c>
      <c r="E619" s="150">
        <v>204.9</v>
      </c>
      <c r="F619" s="151"/>
      <c r="G619" s="152">
        <f>ROUND(E619*F619,2)</f>
        <v>0</v>
      </c>
      <c r="H619" s="151">
        <v>0.11</v>
      </c>
      <c r="I619" s="152">
        <f>ROUND(E619*H619,2)</f>
        <v>22.54</v>
      </c>
      <c r="J619" s="151">
        <v>39.69</v>
      </c>
      <c r="K619" s="152">
        <f>ROUND(E619*J619,2)</f>
        <v>8132.48</v>
      </c>
      <c r="L619" s="152">
        <v>21</v>
      </c>
      <c r="M619" s="152">
        <f>G619*(1+L619/100)</f>
        <v>0</v>
      </c>
      <c r="N619" s="150">
        <v>0</v>
      </c>
      <c r="O619" s="150">
        <f>ROUND(E619*N619,2)</f>
        <v>0</v>
      </c>
      <c r="P619" s="150">
        <v>0</v>
      </c>
      <c r="Q619" s="150">
        <f>ROUND(E619*P619,2)</f>
        <v>0</v>
      </c>
      <c r="R619" s="152"/>
      <c r="S619" s="152" t="s">
        <v>1617</v>
      </c>
      <c r="T619" s="153" t="s">
        <v>1617</v>
      </c>
      <c r="U619" s="135">
        <v>0</v>
      </c>
      <c r="V619" s="135">
        <f>ROUND(E619*U619,2)</f>
        <v>0</v>
      </c>
      <c r="W619" s="135"/>
      <c r="X619" s="135" t="s">
        <v>1458</v>
      </c>
      <c r="Y619" s="135" t="s">
        <v>1459</v>
      </c>
      <c r="Z619" s="125"/>
      <c r="AA619" s="125"/>
      <c r="AB619" s="125"/>
      <c r="AC619" s="125"/>
      <c r="AD619" s="125"/>
      <c r="AE619" s="125"/>
      <c r="AF619" s="125"/>
      <c r="AG619" s="125" t="s">
        <v>2106</v>
      </c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</row>
    <row r="620" spans="1:60" outlineLevel="2" x14ac:dyDescent="0.2">
      <c r="A620" s="132"/>
      <c r="B620" s="133"/>
      <c r="C620" s="170" t="s">
        <v>173</v>
      </c>
      <c r="D620" s="168"/>
      <c r="E620" s="169">
        <v>204.9</v>
      </c>
      <c r="F620" s="135"/>
      <c r="G620" s="135"/>
      <c r="H620" s="135"/>
      <c r="I620" s="135"/>
      <c r="J620" s="135"/>
      <c r="K620" s="135"/>
      <c r="L620" s="135"/>
      <c r="M620" s="135"/>
      <c r="N620" s="134"/>
      <c r="O620" s="134"/>
      <c r="P620" s="134"/>
      <c r="Q620" s="134"/>
      <c r="R620" s="135"/>
      <c r="S620" s="135"/>
      <c r="T620" s="135"/>
      <c r="U620" s="135"/>
      <c r="V620" s="135"/>
      <c r="W620" s="135"/>
      <c r="X620" s="135"/>
      <c r="Y620" s="135"/>
      <c r="Z620" s="125"/>
      <c r="AA620" s="125"/>
      <c r="AB620" s="125"/>
      <c r="AC620" s="125"/>
      <c r="AD620" s="125"/>
      <c r="AE620" s="125"/>
      <c r="AF620" s="125"/>
      <c r="AG620" s="125" t="s">
        <v>1619</v>
      </c>
      <c r="AH620" s="125">
        <v>0</v>
      </c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</row>
    <row r="621" spans="1:60" x14ac:dyDescent="0.2">
      <c r="A621" s="3"/>
      <c r="B621" s="4"/>
      <c r="C621" s="165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AE621">
        <v>15</v>
      </c>
      <c r="AF621">
        <v>21</v>
      </c>
      <c r="AG621" t="s">
        <v>1437</v>
      </c>
    </row>
    <row r="622" spans="1:60" x14ac:dyDescent="0.2">
      <c r="A622" s="128"/>
      <c r="B622" s="129" t="s">
        <v>1263</v>
      </c>
      <c r="C622" s="166"/>
      <c r="D622" s="130"/>
      <c r="E622" s="131"/>
      <c r="F622" s="131"/>
      <c r="G622" s="146">
        <f>G8+G13+G61+G106+G153+G179+G198+G216+G286+G288+G309+G347+G376+G407+G448+G478+G523+G566+G573+G594+G612</f>
        <v>0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AE622">
        <f>SUMIF(L7:L620,AE621,G7:G620)</f>
        <v>0</v>
      </c>
      <c r="AF622">
        <f>SUMIF(L7:L620,AF621,G7:G620)</f>
        <v>0</v>
      </c>
      <c r="AG622" t="s">
        <v>1558</v>
      </c>
    </row>
    <row r="623" spans="1:60" x14ac:dyDescent="0.2">
      <c r="A623" s="3"/>
      <c r="B623" s="4"/>
      <c r="C623" s="165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60" x14ac:dyDescent="0.2">
      <c r="A624" s="3"/>
      <c r="B624" s="4"/>
      <c r="C624" s="165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33" x14ac:dyDescent="0.2">
      <c r="A625" s="3"/>
      <c r="B625" s="4"/>
      <c r="C625" s="165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33" x14ac:dyDescent="0.2">
      <c r="C626" s="167"/>
      <c r="D626" s="10"/>
      <c r="AG626" t="s">
        <v>1559</v>
      </c>
    </row>
    <row r="627" spans="1:33" x14ac:dyDescent="0.2">
      <c r="D627" s="10"/>
    </row>
    <row r="628" spans="1:33" x14ac:dyDescent="0.2">
      <c r="D628" s="10"/>
    </row>
    <row r="629" spans="1:33" x14ac:dyDescent="0.2">
      <c r="D629" s="10"/>
    </row>
    <row r="630" spans="1:33" x14ac:dyDescent="0.2">
      <c r="D630" s="10"/>
    </row>
    <row r="631" spans="1:33" x14ac:dyDescent="0.2">
      <c r="D631" s="10"/>
    </row>
    <row r="632" spans="1:33" x14ac:dyDescent="0.2">
      <c r="D632" s="10"/>
    </row>
    <row r="633" spans="1:33" x14ac:dyDescent="0.2">
      <c r="D633" s="10"/>
    </row>
    <row r="634" spans="1:33" x14ac:dyDescent="0.2">
      <c r="D634" s="10"/>
    </row>
    <row r="635" spans="1:33" x14ac:dyDescent="0.2">
      <c r="D635" s="10"/>
    </row>
    <row r="636" spans="1:33" x14ac:dyDescent="0.2">
      <c r="D636" s="10"/>
    </row>
    <row r="637" spans="1:33" x14ac:dyDescent="0.2">
      <c r="D637" s="10"/>
    </row>
    <row r="638" spans="1:33" x14ac:dyDescent="0.2">
      <c r="D638" s="10"/>
    </row>
    <row r="639" spans="1:33" x14ac:dyDescent="0.2">
      <c r="D639" s="10"/>
    </row>
    <row r="640" spans="1:33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formatRows="0"/>
  <mergeCells count="80">
    <mergeCell ref="C603:G603"/>
    <mergeCell ref="C496:G496"/>
    <mergeCell ref="C497:G497"/>
    <mergeCell ref="C500:G500"/>
    <mergeCell ref="C503:G503"/>
    <mergeCell ref="C504:G504"/>
    <mergeCell ref="C507:G507"/>
    <mergeCell ref="C557:G557"/>
    <mergeCell ref="C508:G508"/>
    <mergeCell ref="C570:G570"/>
    <mergeCell ref="C399:G399"/>
    <mergeCell ref="C417:G417"/>
    <mergeCell ref="C420:G420"/>
    <mergeCell ref="C427:G427"/>
    <mergeCell ref="C430:G430"/>
    <mergeCell ref="C423:G423"/>
    <mergeCell ref="C409:G409"/>
    <mergeCell ref="C414:G414"/>
    <mergeCell ref="C493:G493"/>
    <mergeCell ref="C561:G561"/>
    <mergeCell ref="C464:G464"/>
    <mergeCell ref="C465:G465"/>
    <mergeCell ref="C466:G466"/>
    <mergeCell ref="C552:G552"/>
    <mergeCell ref="C485:G485"/>
    <mergeCell ref="C488:G488"/>
    <mergeCell ref="C481:G481"/>
    <mergeCell ref="C489:G489"/>
    <mergeCell ref="C492:G492"/>
    <mergeCell ref="C436:G436"/>
    <mergeCell ref="C484:G484"/>
    <mergeCell ref="C328:G328"/>
    <mergeCell ref="C330:G330"/>
    <mergeCell ref="C338:G338"/>
    <mergeCell ref="C480:G480"/>
    <mergeCell ref="C341:G341"/>
    <mergeCell ref="C342:G342"/>
    <mergeCell ref="C443:G443"/>
    <mergeCell ref="C329:G329"/>
    <mergeCell ref="C339:G339"/>
    <mergeCell ref="C331:G331"/>
    <mergeCell ref="C433:G433"/>
    <mergeCell ref="C395:G395"/>
    <mergeCell ref="C332:G332"/>
    <mergeCell ref="C386:G386"/>
    <mergeCell ref="C392:G392"/>
    <mergeCell ref="C337:G337"/>
    <mergeCell ref="C298:G298"/>
    <mergeCell ref="C323:G323"/>
    <mergeCell ref="C324:G324"/>
    <mergeCell ref="C325:G325"/>
    <mergeCell ref="C19:G19"/>
    <mergeCell ref="C77:G77"/>
    <mergeCell ref="C20:G20"/>
    <mergeCell ref="C25:G25"/>
    <mergeCell ref="C34:G34"/>
    <mergeCell ref="C38:G38"/>
    <mergeCell ref="C163:G163"/>
    <mergeCell ref="C174:G174"/>
    <mergeCell ref="C69:G69"/>
    <mergeCell ref="C95:G95"/>
    <mergeCell ref="C74:G74"/>
    <mergeCell ref="C210:G210"/>
    <mergeCell ref="A1:G1"/>
    <mergeCell ref="C2:G2"/>
    <mergeCell ref="C3:G3"/>
    <mergeCell ref="C4:G4"/>
    <mergeCell ref="C164:G164"/>
    <mergeCell ref="C15:G15"/>
    <mergeCell ref="C16:G16"/>
    <mergeCell ref="C17:G17"/>
    <mergeCell ref="C18:G18"/>
    <mergeCell ref="C51:G51"/>
    <mergeCell ref="C192:G192"/>
    <mergeCell ref="C213:G213"/>
    <mergeCell ref="C212:G212"/>
    <mergeCell ref="C177:G177"/>
    <mergeCell ref="C191:G191"/>
    <mergeCell ref="C209:G209"/>
    <mergeCell ref="C211:G211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  <outlinePr summaryBelow="0"/>
  </sheetPr>
  <dimension ref="A1:BH4994"/>
  <sheetViews>
    <sheetView zoomScale="130" zoomScaleNormal="130" workbookViewId="0">
      <pane ySplit="7" topLeftCell="A37" activePane="bottomLeft" state="frozen"/>
      <selection pane="bottomLeft" activeCell="F43" activeCellId="1" sqref="F30:F41 F43:F48"/>
    </sheetView>
  </sheetViews>
  <sheetFormatPr defaultRowHeight="12.75" outlineLevelRow="2" x14ac:dyDescent="0.2"/>
  <cols>
    <col min="1" max="1" width="3.42578125" customWidth="1"/>
    <col min="2" max="2" width="12.5703125" style="106" customWidth="1"/>
    <col min="3" max="3" width="40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1283</v>
      </c>
      <c r="C3" s="274" t="s">
        <v>1284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1283</v>
      </c>
      <c r="C4" s="277" t="s">
        <v>1284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1345</v>
      </c>
      <c r="C8" s="162" t="s">
        <v>1346</v>
      </c>
      <c r="D8" s="142"/>
      <c r="E8" s="143"/>
      <c r="F8" s="144"/>
      <c r="G8" s="144">
        <f>SUMIF(AG9:AG18,"&lt;&gt;NOR",G9:G18)</f>
        <v>0</v>
      </c>
      <c r="H8" s="144"/>
      <c r="I8" s="144">
        <f>SUM(I9:I18)</f>
        <v>0</v>
      </c>
      <c r="J8" s="144"/>
      <c r="K8" s="144">
        <f>SUM(K9:K18)</f>
        <v>231200</v>
      </c>
      <c r="L8" s="144"/>
      <c r="M8" s="144">
        <f>SUM(M9:M18)</f>
        <v>0</v>
      </c>
      <c r="N8" s="143"/>
      <c r="O8" s="143">
        <f>SUM(O9:O18)</f>
        <v>0</v>
      </c>
      <c r="P8" s="143"/>
      <c r="Q8" s="143">
        <f>SUM(Q9:Q18)</f>
        <v>0</v>
      </c>
      <c r="R8" s="144"/>
      <c r="S8" s="144"/>
      <c r="T8" s="145"/>
      <c r="U8" s="139"/>
      <c r="V8" s="139">
        <f>SUM(V9:V18)</f>
        <v>0</v>
      </c>
      <c r="W8" s="139"/>
      <c r="X8" s="139"/>
      <c r="Y8" s="139"/>
      <c r="AG8" t="s">
        <v>1452</v>
      </c>
    </row>
    <row r="9" spans="1:60" ht="84" customHeight="1" outlineLevel="1" x14ac:dyDescent="0.2">
      <c r="A9" s="147">
        <v>1</v>
      </c>
      <c r="B9" s="148" t="s">
        <v>174</v>
      </c>
      <c r="C9" s="163" t="s">
        <v>2205</v>
      </c>
      <c r="D9" s="149" t="s">
        <v>1672</v>
      </c>
      <c r="E9" s="150">
        <v>1</v>
      </c>
      <c r="F9" s="151"/>
      <c r="G9" s="152">
        <f>ROUND(E9*F9,2)</f>
        <v>0</v>
      </c>
      <c r="H9" s="151">
        <v>0</v>
      </c>
      <c r="I9" s="152">
        <f>ROUND(E9*H9,2)</f>
        <v>0</v>
      </c>
      <c r="J9" s="151">
        <v>165000</v>
      </c>
      <c r="K9" s="152">
        <f>ROUND(E9*J9,2)</f>
        <v>165000</v>
      </c>
      <c r="L9" s="152">
        <v>21</v>
      </c>
      <c r="M9" s="152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2"/>
      <c r="S9" s="152" t="s">
        <v>1456</v>
      </c>
      <c r="T9" s="153" t="s">
        <v>1457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ht="49.5" customHeight="1" outlineLevel="2" x14ac:dyDescent="0.2">
      <c r="A10" s="132"/>
      <c r="B10" s="133"/>
      <c r="C10" s="269" t="s">
        <v>175</v>
      </c>
      <c r="D10" s="270"/>
      <c r="E10" s="270"/>
      <c r="F10" s="270"/>
      <c r="G10" s="270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1462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54" t="str">
        <f>C10</f>
        <v>Třífázové provedení, čerpadlo rozdělení na venkovní část a vnitřní hydrobox, propojeno chladivovým potrubím, přepínacíventi pro vytápění a ohřev teplé vody v akumulačnímzásobníku. TČ včetně ekvitermní regulace s venkovnímteplotním čidlem, s čidlem otopné vody a čidlem ohřívače teplé vody. Obsahuje i oběhové čerpadlo a pojistný přetlakový ventil.</v>
      </c>
      <c r="BB10" s="125"/>
      <c r="BC10" s="125"/>
      <c r="BD10" s="125"/>
      <c r="BE10" s="125"/>
      <c r="BF10" s="125"/>
      <c r="BG10" s="125"/>
      <c r="BH10" s="125"/>
    </row>
    <row r="11" spans="1:60" outlineLevel="1" x14ac:dyDescent="0.2">
      <c r="A11" s="155">
        <v>2</v>
      </c>
      <c r="B11" s="156" t="s">
        <v>176</v>
      </c>
      <c r="C11" s="164" t="s">
        <v>177</v>
      </c>
      <c r="D11" s="157" t="s">
        <v>1672</v>
      </c>
      <c r="E11" s="158">
        <v>1</v>
      </c>
      <c r="F11" s="159"/>
      <c r="G11" s="160">
        <f>ROUND(E11*F11,2)</f>
        <v>0</v>
      </c>
      <c r="H11" s="159">
        <v>0</v>
      </c>
      <c r="I11" s="160">
        <f>ROUND(E11*H11,2)</f>
        <v>0</v>
      </c>
      <c r="J11" s="159">
        <v>9200</v>
      </c>
      <c r="K11" s="160">
        <f>ROUND(E11*J11,2)</f>
        <v>9200</v>
      </c>
      <c r="L11" s="160">
        <v>21</v>
      </c>
      <c r="M11" s="160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60"/>
      <c r="S11" s="160" t="s">
        <v>1456</v>
      </c>
      <c r="T11" s="161" t="s">
        <v>1457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ht="22.5" outlineLevel="1" x14ac:dyDescent="0.2">
      <c r="A12" s="155">
        <v>3</v>
      </c>
      <c r="B12" s="156" t="s">
        <v>178</v>
      </c>
      <c r="C12" s="164" t="s">
        <v>2206</v>
      </c>
      <c r="D12" s="157" t="s">
        <v>1672</v>
      </c>
      <c r="E12" s="158">
        <v>1</v>
      </c>
      <c r="F12" s="159"/>
      <c r="G12" s="160">
        <f>ROUND(E12*F12,2)</f>
        <v>0</v>
      </c>
      <c r="H12" s="159">
        <v>0</v>
      </c>
      <c r="I12" s="160">
        <f>ROUND(E12*H12,2)</f>
        <v>0</v>
      </c>
      <c r="J12" s="159">
        <v>16200</v>
      </c>
      <c r="K12" s="160">
        <f>ROUND(E12*J12,2)</f>
        <v>16200</v>
      </c>
      <c r="L12" s="160">
        <v>21</v>
      </c>
      <c r="M12" s="160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60"/>
      <c r="S12" s="160" t="s">
        <v>1456</v>
      </c>
      <c r="T12" s="161" t="s">
        <v>1457</v>
      </c>
      <c r="U12" s="135">
        <v>0</v>
      </c>
      <c r="V12" s="135">
        <f>ROUND(E12*U12,2)</f>
        <v>0</v>
      </c>
      <c r="W12" s="135"/>
      <c r="X12" s="135" t="s">
        <v>1458</v>
      </c>
      <c r="Y12" s="135" t="s">
        <v>1459</v>
      </c>
      <c r="Z12" s="125"/>
      <c r="AA12" s="125"/>
      <c r="AB12" s="125"/>
      <c r="AC12" s="125"/>
      <c r="AD12" s="125"/>
      <c r="AE12" s="125"/>
      <c r="AF12" s="125"/>
      <c r="AG12" s="125" t="s">
        <v>1460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outlineLevel="1" x14ac:dyDescent="0.2">
      <c r="A13" s="155">
        <v>4</v>
      </c>
      <c r="B13" s="156" t="s">
        <v>179</v>
      </c>
      <c r="C13" s="164" t="s">
        <v>180</v>
      </c>
      <c r="D13" s="157" t="s">
        <v>1672</v>
      </c>
      <c r="E13" s="158">
        <v>1</v>
      </c>
      <c r="F13" s="159"/>
      <c r="G13" s="160">
        <f>ROUND(E13*F13,2)</f>
        <v>0</v>
      </c>
      <c r="H13" s="159">
        <v>0</v>
      </c>
      <c r="I13" s="160">
        <f>ROUND(E13*H13,2)</f>
        <v>0</v>
      </c>
      <c r="J13" s="159">
        <v>1860</v>
      </c>
      <c r="K13" s="160">
        <f>ROUND(E13*J13,2)</f>
        <v>1860</v>
      </c>
      <c r="L13" s="160">
        <v>21</v>
      </c>
      <c r="M13" s="160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60"/>
      <c r="S13" s="160" t="s">
        <v>1456</v>
      </c>
      <c r="T13" s="161" t="s">
        <v>1457</v>
      </c>
      <c r="U13" s="135">
        <v>0</v>
      </c>
      <c r="V13" s="135">
        <f>ROUND(E13*U13,2)</f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1460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ht="22.5" outlineLevel="1" x14ac:dyDescent="0.2">
      <c r="A14" s="155">
        <v>5</v>
      </c>
      <c r="B14" s="156" t="s">
        <v>181</v>
      </c>
      <c r="C14" s="164" t="s">
        <v>182</v>
      </c>
      <c r="D14" s="157" t="s">
        <v>1672</v>
      </c>
      <c r="E14" s="158">
        <v>5</v>
      </c>
      <c r="F14" s="159"/>
      <c r="G14" s="160">
        <f>ROUND(E14*F14,2)</f>
        <v>0</v>
      </c>
      <c r="H14" s="159">
        <v>0</v>
      </c>
      <c r="I14" s="160">
        <f>ROUND(E14*H14,2)</f>
        <v>0</v>
      </c>
      <c r="J14" s="159">
        <v>1480</v>
      </c>
      <c r="K14" s="160">
        <f>ROUND(E14*J14,2)</f>
        <v>7400</v>
      </c>
      <c r="L14" s="160">
        <v>21</v>
      </c>
      <c r="M14" s="160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60"/>
      <c r="S14" s="160" t="s">
        <v>1456</v>
      </c>
      <c r="T14" s="161" t="s">
        <v>1457</v>
      </c>
      <c r="U14" s="135">
        <v>0</v>
      </c>
      <c r="V14" s="135">
        <f>ROUND(E14*U14,2)</f>
        <v>0</v>
      </c>
      <c r="W14" s="135"/>
      <c r="X14" s="135" t="s">
        <v>1458</v>
      </c>
      <c r="Y14" s="135" t="s">
        <v>1459</v>
      </c>
      <c r="Z14" s="125"/>
      <c r="AA14" s="125"/>
      <c r="AB14" s="125"/>
      <c r="AC14" s="125"/>
      <c r="AD14" s="125"/>
      <c r="AE14" s="125"/>
      <c r="AF14" s="125"/>
      <c r="AG14" s="125" t="s">
        <v>1460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ht="22.5" outlineLevel="1" x14ac:dyDescent="0.2">
      <c r="A15" s="147">
        <v>6</v>
      </c>
      <c r="B15" s="148" t="s">
        <v>183</v>
      </c>
      <c r="C15" s="163" t="s">
        <v>184</v>
      </c>
      <c r="D15" s="149" t="s">
        <v>1672</v>
      </c>
      <c r="E15" s="150">
        <v>1</v>
      </c>
      <c r="F15" s="151"/>
      <c r="G15" s="152">
        <f>ROUND(E15*F15,2)</f>
        <v>0</v>
      </c>
      <c r="H15" s="151">
        <v>0</v>
      </c>
      <c r="I15" s="152">
        <f>ROUND(E15*H15,2)</f>
        <v>0</v>
      </c>
      <c r="J15" s="151">
        <v>12600</v>
      </c>
      <c r="K15" s="152">
        <f>ROUND(E15*J15,2)</f>
        <v>12600</v>
      </c>
      <c r="L15" s="152">
        <v>21</v>
      </c>
      <c r="M15" s="152">
        <f>G15*(1+L15/100)</f>
        <v>0</v>
      </c>
      <c r="N15" s="150">
        <v>0</v>
      </c>
      <c r="O15" s="150">
        <f>ROUND(E15*N15,2)</f>
        <v>0</v>
      </c>
      <c r="P15" s="150">
        <v>0</v>
      </c>
      <c r="Q15" s="150">
        <f>ROUND(E15*P15,2)</f>
        <v>0</v>
      </c>
      <c r="R15" s="152"/>
      <c r="S15" s="152" t="s">
        <v>1456</v>
      </c>
      <c r="T15" s="153" t="s">
        <v>1457</v>
      </c>
      <c r="U15" s="135">
        <v>0</v>
      </c>
      <c r="V15" s="135">
        <f>ROUND(E15*U15,2)</f>
        <v>0</v>
      </c>
      <c r="W15" s="135"/>
      <c r="X15" s="135" t="s">
        <v>1458</v>
      </c>
      <c r="Y15" s="135" t="s">
        <v>1459</v>
      </c>
      <c r="Z15" s="125"/>
      <c r="AA15" s="125"/>
      <c r="AB15" s="125"/>
      <c r="AC15" s="125"/>
      <c r="AD15" s="125"/>
      <c r="AE15" s="125"/>
      <c r="AF15" s="125"/>
      <c r="AG15" s="125" t="s">
        <v>1460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outlineLevel="2" x14ac:dyDescent="0.2">
      <c r="A16" s="132"/>
      <c r="B16" s="133"/>
      <c r="C16" s="269" t="s">
        <v>185</v>
      </c>
      <c r="D16" s="270"/>
      <c r="E16" s="270"/>
      <c r="F16" s="270"/>
      <c r="G16" s="270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1462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ht="22.5" outlineLevel="1" x14ac:dyDescent="0.2">
      <c r="A17" s="155">
        <v>7</v>
      </c>
      <c r="B17" s="156" t="s">
        <v>186</v>
      </c>
      <c r="C17" s="164" t="s">
        <v>187</v>
      </c>
      <c r="D17" s="157" t="s">
        <v>1672</v>
      </c>
      <c r="E17" s="158">
        <v>1</v>
      </c>
      <c r="F17" s="159"/>
      <c r="G17" s="160">
        <f>ROUND(E17*F17,2)</f>
        <v>0</v>
      </c>
      <c r="H17" s="159">
        <v>0</v>
      </c>
      <c r="I17" s="160">
        <f>ROUND(E17*H17,2)</f>
        <v>0</v>
      </c>
      <c r="J17" s="159">
        <v>3820</v>
      </c>
      <c r="K17" s="160">
        <f>ROUND(E17*J17,2)</f>
        <v>3820</v>
      </c>
      <c r="L17" s="160">
        <v>21</v>
      </c>
      <c r="M17" s="160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60"/>
      <c r="S17" s="160" t="s">
        <v>1456</v>
      </c>
      <c r="T17" s="161" t="s">
        <v>1457</v>
      </c>
      <c r="U17" s="135">
        <v>0</v>
      </c>
      <c r="V17" s="135">
        <f>ROUND(E17*U17,2)</f>
        <v>0</v>
      </c>
      <c r="W17" s="135"/>
      <c r="X17" s="135" t="s">
        <v>1458</v>
      </c>
      <c r="Y17" s="135" t="s">
        <v>1459</v>
      </c>
      <c r="Z17" s="125"/>
      <c r="AA17" s="125"/>
      <c r="AB17" s="125"/>
      <c r="AC17" s="125"/>
      <c r="AD17" s="125"/>
      <c r="AE17" s="125"/>
      <c r="AF17" s="125"/>
      <c r="AG17" s="125" t="s">
        <v>1460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outlineLevel="1" x14ac:dyDescent="0.2">
      <c r="A18" s="155">
        <v>8</v>
      </c>
      <c r="B18" s="156" t="s">
        <v>188</v>
      </c>
      <c r="C18" s="164" t="s">
        <v>189</v>
      </c>
      <c r="D18" s="157" t="s">
        <v>1672</v>
      </c>
      <c r="E18" s="158">
        <v>1</v>
      </c>
      <c r="F18" s="159"/>
      <c r="G18" s="160">
        <f>ROUND(E18*F18,2)</f>
        <v>0</v>
      </c>
      <c r="H18" s="159">
        <v>0</v>
      </c>
      <c r="I18" s="160">
        <f>ROUND(E18*H18,2)</f>
        <v>0</v>
      </c>
      <c r="J18" s="159">
        <v>15120</v>
      </c>
      <c r="K18" s="160">
        <f>ROUND(E18*J18,2)</f>
        <v>15120</v>
      </c>
      <c r="L18" s="160">
        <v>21</v>
      </c>
      <c r="M18" s="160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60"/>
      <c r="S18" s="160" t="s">
        <v>1456</v>
      </c>
      <c r="T18" s="161" t="s">
        <v>1457</v>
      </c>
      <c r="U18" s="135">
        <v>0</v>
      </c>
      <c r="V18" s="135">
        <f>ROUND(E18*U18,2)</f>
        <v>0</v>
      </c>
      <c r="W18" s="135"/>
      <c r="X18" s="135" t="s">
        <v>1458</v>
      </c>
      <c r="Y18" s="135" t="s">
        <v>1459</v>
      </c>
      <c r="Z18" s="125"/>
      <c r="AA18" s="125"/>
      <c r="AB18" s="125"/>
      <c r="AC18" s="125"/>
      <c r="AD18" s="125"/>
      <c r="AE18" s="125"/>
      <c r="AF18" s="125"/>
      <c r="AG18" s="125" t="s">
        <v>1460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</row>
    <row r="19" spans="1:60" x14ac:dyDescent="0.2">
      <c r="A19" s="140" t="s">
        <v>1451</v>
      </c>
      <c r="B19" s="141" t="s">
        <v>1347</v>
      </c>
      <c r="C19" s="162" t="s">
        <v>1348</v>
      </c>
      <c r="D19" s="142"/>
      <c r="E19" s="143"/>
      <c r="F19" s="144"/>
      <c r="G19" s="144">
        <f>SUMIF(AG20:AG22,"&lt;&gt;NOR",G20:G22)</f>
        <v>0</v>
      </c>
      <c r="H19" s="144"/>
      <c r="I19" s="144">
        <f>SUM(I20:I22)</f>
        <v>0</v>
      </c>
      <c r="J19" s="144"/>
      <c r="K19" s="144">
        <f>SUM(K20:K22)</f>
        <v>4960</v>
      </c>
      <c r="L19" s="144"/>
      <c r="M19" s="144">
        <f>SUM(M20:M22)</f>
        <v>0</v>
      </c>
      <c r="N19" s="143"/>
      <c r="O19" s="143">
        <f>SUM(O20:O22)</f>
        <v>0</v>
      </c>
      <c r="P19" s="143"/>
      <c r="Q19" s="143">
        <f>SUM(Q20:Q22)</f>
        <v>0</v>
      </c>
      <c r="R19" s="144"/>
      <c r="S19" s="144"/>
      <c r="T19" s="145"/>
      <c r="U19" s="139"/>
      <c r="V19" s="139">
        <f>SUM(V20:V22)</f>
        <v>0</v>
      </c>
      <c r="W19" s="139"/>
      <c r="X19" s="139"/>
      <c r="Y19" s="139"/>
      <c r="AG19" t="s">
        <v>1452</v>
      </c>
    </row>
    <row r="20" spans="1:60" outlineLevel="1" x14ac:dyDescent="0.2">
      <c r="A20" s="155">
        <v>9</v>
      </c>
      <c r="B20" s="156" t="s">
        <v>190</v>
      </c>
      <c r="C20" s="164" t="s">
        <v>191</v>
      </c>
      <c r="D20" s="157" t="s">
        <v>1716</v>
      </c>
      <c r="E20" s="158">
        <v>40</v>
      </c>
      <c r="F20" s="159"/>
      <c r="G20" s="160">
        <f>ROUND(E20*F20,2)</f>
        <v>0</v>
      </c>
      <c r="H20" s="159">
        <v>0</v>
      </c>
      <c r="I20" s="160">
        <f>ROUND(E20*H20,2)</f>
        <v>0</v>
      </c>
      <c r="J20" s="159">
        <v>26</v>
      </c>
      <c r="K20" s="160">
        <f>ROUND(E20*J20,2)</f>
        <v>1040</v>
      </c>
      <c r="L20" s="160">
        <v>21</v>
      </c>
      <c r="M20" s="160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60"/>
      <c r="S20" s="160" t="s">
        <v>1456</v>
      </c>
      <c r="T20" s="161" t="s">
        <v>1457</v>
      </c>
      <c r="U20" s="135">
        <v>0</v>
      </c>
      <c r="V20" s="135">
        <f>ROUND(E20*U20,2)</f>
        <v>0</v>
      </c>
      <c r="W20" s="135"/>
      <c r="X20" s="135" t="s">
        <v>1458</v>
      </c>
      <c r="Y20" s="135" t="s">
        <v>1459</v>
      </c>
      <c r="Z20" s="125"/>
      <c r="AA20" s="125"/>
      <c r="AB20" s="125"/>
      <c r="AC20" s="125"/>
      <c r="AD20" s="125"/>
      <c r="AE20" s="125"/>
      <c r="AF20" s="125"/>
      <c r="AG20" s="125" t="s">
        <v>1460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outlineLevel="1" x14ac:dyDescent="0.2">
      <c r="A21" s="155">
        <v>10</v>
      </c>
      <c r="B21" s="156" t="s">
        <v>192</v>
      </c>
      <c r="C21" s="164" t="s">
        <v>193</v>
      </c>
      <c r="D21" s="157" t="s">
        <v>2031</v>
      </c>
      <c r="E21" s="158">
        <v>4</v>
      </c>
      <c r="F21" s="159"/>
      <c r="G21" s="160">
        <f>ROUND(E21*F21,2)</f>
        <v>0</v>
      </c>
      <c r="H21" s="159">
        <v>0</v>
      </c>
      <c r="I21" s="160">
        <f>ROUND(E21*H21,2)</f>
        <v>0</v>
      </c>
      <c r="J21" s="159">
        <v>680</v>
      </c>
      <c r="K21" s="160">
        <f>ROUND(E21*J21,2)</f>
        <v>2720</v>
      </c>
      <c r="L21" s="160">
        <v>21</v>
      </c>
      <c r="M21" s="160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60"/>
      <c r="S21" s="160" t="s">
        <v>1456</v>
      </c>
      <c r="T21" s="161" t="s">
        <v>1457</v>
      </c>
      <c r="U21" s="135">
        <v>0</v>
      </c>
      <c r="V21" s="135">
        <f>ROUND(E21*U21,2)</f>
        <v>0</v>
      </c>
      <c r="W21" s="135"/>
      <c r="X21" s="135" t="s">
        <v>1458</v>
      </c>
      <c r="Y21" s="135" t="s">
        <v>1459</v>
      </c>
      <c r="Z21" s="125"/>
      <c r="AA21" s="125"/>
      <c r="AB21" s="125"/>
      <c r="AC21" s="125"/>
      <c r="AD21" s="125"/>
      <c r="AE21" s="125"/>
      <c r="AF21" s="125"/>
      <c r="AG21" s="125" t="s">
        <v>1460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outlineLevel="1" x14ac:dyDescent="0.2">
      <c r="A22" s="155">
        <v>11</v>
      </c>
      <c r="B22" s="156" t="s">
        <v>194</v>
      </c>
      <c r="C22" s="164" t="s">
        <v>1372</v>
      </c>
      <c r="D22" s="157" t="s">
        <v>195</v>
      </c>
      <c r="E22" s="158">
        <v>1</v>
      </c>
      <c r="F22" s="159"/>
      <c r="G22" s="160">
        <f>ROUND(E22*F22,2)</f>
        <v>0</v>
      </c>
      <c r="H22" s="159">
        <v>0</v>
      </c>
      <c r="I22" s="160">
        <f>ROUND(E22*H22,2)</f>
        <v>0</v>
      </c>
      <c r="J22" s="159">
        <v>1200</v>
      </c>
      <c r="K22" s="160">
        <f>ROUND(E22*J22,2)</f>
        <v>1200</v>
      </c>
      <c r="L22" s="160">
        <v>21</v>
      </c>
      <c r="M22" s="160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60"/>
      <c r="S22" s="160" t="s">
        <v>1456</v>
      </c>
      <c r="T22" s="161" t="s">
        <v>1457</v>
      </c>
      <c r="U22" s="135">
        <v>0</v>
      </c>
      <c r="V22" s="135">
        <f>ROUND(E22*U22,2)</f>
        <v>0</v>
      </c>
      <c r="W22" s="135"/>
      <c r="X22" s="135" t="s">
        <v>1458</v>
      </c>
      <c r="Y22" s="135" t="s">
        <v>1459</v>
      </c>
      <c r="Z22" s="125"/>
      <c r="AA22" s="125"/>
      <c r="AB22" s="125"/>
      <c r="AC22" s="125"/>
      <c r="AD22" s="125"/>
      <c r="AE22" s="125"/>
      <c r="AF22" s="125"/>
      <c r="AG22" s="125" t="s">
        <v>1460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x14ac:dyDescent="0.2">
      <c r="A23" s="140" t="s">
        <v>1451</v>
      </c>
      <c r="B23" s="141" t="s">
        <v>1349</v>
      </c>
      <c r="C23" s="162" t="s">
        <v>1350</v>
      </c>
      <c r="D23" s="142"/>
      <c r="E23" s="143"/>
      <c r="F23" s="144"/>
      <c r="G23" s="144">
        <f>SUMIF(AG24:AG28,"&lt;&gt;NOR",G24:G28)</f>
        <v>0</v>
      </c>
      <c r="H23" s="144"/>
      <c r="I23" s="144">
        <f>SUM(I24:I28)</f>
        <v>0</v>
      </c>
      <c r="J23" s="144"/>
      <c r="K23" s="144">
        <f>SUM(K24:K28)</f>
        <v>38150</v>
      </c>
      <c r="L23" s="144"/>
      <c r="M23" s="144">
        <f>SUM(M24:M28)</f>
        <v>0</v>
      </c>
      <c r="N23" s="143"/>
      <c r="O23" s="143">
        <f>SUM(O24:O28)</f>
        <v>0</v>
      </c>
      <c r="P23" s="143"/>
      <c r="Q23" s="143">
        <f>SUM(Q24:Q28)</f>
        <v>0</v>
      </c>
      <c r="R23" s="144"/>
      <c r="S23" s="144"/>
      <c r="T23" s="145"/>
      <c r="U23" s="139"/>
      <c r="V23" s="139">
        <f>SUM(V24:V28)</f>
        <v>0</v>
      </c>
      <c r="W23" s="139"/>
      <c r="X23" s="139"/>
      <c r="Y23" s="139"/>
      <c r="AG23" t="s">
        <v>1452</v>
      </c>
    </row>
    <row r="24" spans="1:60" outlineLevel="1" x14ac:dyDescent="0.2">
      <c r="A24" s="155">
        <v>12</v>
      </c>
      <c r="B24" s="156" t="s">
        <v>196</v>
      </c>
      <c r="C24" s="164" t="s">
        <v>197</v>
      </c>
      <c r="D24" s="157" t="s">
        <v>1716</v>
      </c>
      <c r="E24" s="158">
        <v>66</v>
      </c>
      <c r="F24" s="159"/>
      <c r="G24" s="160">
        <f>ROUND(E24*F24,2)</f>
        <v>0</v>
      </c>
      <c r="H24" s="159">
        <v>0</v>
      </c>
      <c r="I24" s="160">
        <f>ROUND(E24*H24,2)</f>
        <v>0</v>
      </c>
      <c r="J24" s="159">
        <v>360</v>
      </c>
      <c r="K24" s="160">
        <f>ROUND(E24*J24,2)</f>
        <v>23760</v>
      </c>
      <c r="L24" s="160">
        <v>21</v>
      </c>
      <c r="M24" s="160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60"/>
      <c r="S24" s="160" t="s">
        <v>1456</v>
      </c>
      <c r="T24" s="161" t="s">
        <v>1457</v>
      </c>
      <c r="U24" s="135">
        <v>0</v>
      </c>
      <c r="V24" s="135">
        <f>ROUND(E24*U24,2)</f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1460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outlineLevel="1" x14ac:dyDescent="0.2">
      <c r="A25" s="155">
        <v>13</v>
      </c>
      <c r="B25" s="156" t="s">
        <v>198</v>
      </c>
      <c r="C25" s="164" t="s">
        <v>199</v>
      </c>
      <c r="D25" s="157" t="s">
        <v>1716</v>
      </c>
      <c r="E25" s="158">
        <v>10</v>
      </c>
      <c r="F25" s="159"/>
      <c r="G25" s="160">
        <f>ROUND(E25*F25,2)</f>
        <v>0</v>
      </c>
      <c r="H25" s="159">
        <v>0</v>
      </c>
      <c r="I25" s="160">
        <f>ROUND(E25*H25,2)</f>
        <v>0</v>
      </c>
      <c r="J25" s="159">
        <v>320</v>
      </c>
      <c r="K25" s="160">
        <f>ROUND(E25*J25,2)</f>
        <v>3200</v>
      </c>
      <c r="L25" s="160">
        <v>21</v>
      </c>
      <c r="M25" s="160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60"/>
      <c r="S25" s="160" t="s">
        <v>1456</v>
      </c>
      <c r="T25" s="161" t="s">
        <v>1457</v>
      </c>
      <c r="U25" s="135">
        <v>0</v>
      </c>
      <c r="V25" s="135">
        <f>ROUND(E25*U25,2)</f>
        <v>0</v>
      </c>
      <c r="W25" s="135"/>
      <c r="X25" s="135" t="s">
        <v>1458</v>
      </c>
      <c r="Y25" s="135" t="s">
        <v>1459</v>
      </c>
      <c r="Z25" s="125"/>
      <c r="AA25" s="125"/>
      <c r="AB25" s="125"/>
      <c r="AC25" s="125"/>
      <c r="AD25" s="125"/>
      <c r="AE25" s="125"/>
      <c r="AF25" s="125"/>
      <c r="AG25" s="125" t="s">
        <v>1460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outlineLevel="1" x14ac:dyDescent="0.2">
      <c r="A26" s="155">
        <v>14</v>
      </c>
      <c r="B26" s="156" t="s">
        <v>200</v>
      </c>
      <c r="C26" s="164" t="s">
        <v>201</v>
      </c>
      <c r="D26" s="157" t="s">
        <v>1716</v>
      </c>
      <c r="E26" s="158">
        <v>16</v>
      </c>
      <c r="F26" s="159"/>
      <c r="G26" s="160">
        <f>ROUND(E26*F26,2)</f>
        <v>0</v>
      </c>
      <c r="H26" s="159">
        <v>0</v>
      </c>
      <c r="I26" s="160">
        <f>ROUND(E26*H26,2)</f>
        <v>0</v>
      </c>
      <c r="J26" s="159">
        <v>195</v>
      </c>
      <c r="K26" s="160">
        <f>ROUND(E26*J26,2)</f>
        <v>3120</v>
      </c>
      <c r="L26" s="160">
        <v>21</v>
      </c>
      <c r="M26" s="160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60"/>
      <c r="S26" s="160" t="s">
        <v>1456</v>
      </c>
      <c r="T26" s="161" t="s">
        <v>1457</v>
      </c>
      <c r="U26" s="135">
        <v>0</v>
      </c>
      <c r="V26" s="135">
        <f>ROUND(E26*U26,2)</f>
        <v>0</v>
      </c>
      <c r="W26" s="135"/>
      <c r="X26" s="135" t="s">
        <v>1458</v>
      </c>
      <c r="Y26" s="135" t="s">
        <v>1459</v>
      </c>
      <c r="Z26" s="125"/>
      <c r="AA26" s="125"/>
      <c r="AB26" s="125"/>
      <c r="AC26" s="125"/>
      <c r="AD26" s="125"/>
      <c r="AE26" s="125"/>
      <c r="AF26" s="125"/>
      <c r="AG26" s="125" t="s">
        <v>1460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outlineLevel="1" x14ac:dyDescent="0.2">
      <c r="A27" s="155">
        <v>15</v>
      </c>
      <c r="B27" s="156" t="s">
        <v>202</v>
      </c>
      <c r="C27" s="164" t="s">
        <v>203</v>
      </c>
      <c r="D27" s="157" t="s">
        <v>1716</v>
      </c>
      <c r="E27" s="158">
        <v>18</v>
      </c>
      <c r="F27" s="159"/>
      <c r="G27" s="160">
        <f>ROUND(E27*F27,2)</f>
        <v>0</v>
      </c>
      <c r="H27" s="159">
        <v>0</v>
      </c>
      <c r="I27" s="160">
        <f>ROUND(E27*H27,2)</f>
        <v>0</v>
      </c>
      <c r="J27" s="159">
        <v>155</v>
      </c>
      <c r="K27" s="160">
        <f>ROUND(E27*J27,2)</f>
        <v>2790</v>
      </c>
      <c r="L27" s="160">
        <v>21</v>
      </c>
      <c r="M27" s="160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60"/>
      <c r="S27" s="160" t="s">
        <v>1456</v>
      </c>
      <c r="T27" s="161" t="s">
        <v>1457</v>
      </c>
      <c r="U27" s="135">
        <v>0</v>
      </c>
      <c r="V27" s="135">
        <f>ROUND(E27*U27,2)</f>
        <v>0</v>
      </c>
      <c r="W27" s="135"/>
      <c r="X27" s="135" t="s">
        <v>1458</v>
      </c>
      <c r="Y27" s="135" t="s">
        <v>1459</v>
      </c>
      <c r="Z27" s="125"/>
      <c r="AA27" s="125"/>
      <c r="AB27" s="125"/>
      <c r="AC27" s="125"/>
      <c r="AD27" s="125"/>
      <c r="AE27" s="125"/>
      <c r="AF27" s="125"/>
      <c r="AG27" s="125" t="s">
        <v>1460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1" x14ac:dyDescent="0.2">
      <c r="A28" s="155">
        <v>16</v>
      </c>
      <c r="B28" s="156" t="s">
        <v>204</v>
      </c>
      <c r="C28" s="164" t="s">
        <v>2207</v>
      </c>
      <c r="D28" s="157" t="s">
        <v>1672</v>
      </c>
      <c r="E28" s="158">
        <v>1</v>
      </c>
      <c r="F28" s="159"/>
      <c r="G28" s="160">
        <f>ROUND(E28*F28,2)</f>
        <v>0</v>
      </c>
      <c r="H28" s="159">
        <v>0</v>
      </c>
      <c r="I28" s="160">
        <f>ROUND(E28*H28,2)</f>
        <v>0</v>
      </c>
      <c r="J28" s="159">
        <v>5280</v>
      </c>
      <c r="K28" s="160">
        <f>ROUND(E28*J28,2)</f>
        <v>5280</v>
      </c>
      <c r="L28" s="160">
        <v>21</v>
      </c>
      <c r="M28" s="160">
        <f>G28*(1+L28/100)</f>
        <v>0</v>
      </c>
      <c r="N28" s="158">
        <v>0</v>
      </c>
      <c r="O28" s="158">
        <f>ROUND(E28*N28,2)</f>
        <v>0</v>
      </c>
      <c r="P28" s="158">
        <v>0</v>
      </c>
      <c r="Q28" s="158">
        <f>ROUND(E28*P28,2)</f>
        <v>0</v>
      </c>
      <c r="R28" s="160"/>
      <c r="S28" s="160" t="s">
        <v>1456</v>
      </c>
      <c r="T28" s="161" t="s">
        <v>1457</v>
      </c>
      <c r="U28" s="135">
        <v>0</v>
      </c>
      <c r="V28" s="135">
        <f>ROUND(E28*U28,2)</f>
        <v>0</v>
      </c>
      <c r="W28" s="135"/>
      <c r="X28" s="135" t="s">
        <v>1458</v>
      </c>
      <c r="Y28" s="135" t="s">
        <v>1459</v>
      </c>
      <c r="Z28" s="125"/>
      <c r="AA28" s="125"/>
      <c r="AB28" s="125"/>
      <c r="AC28" s="125"/>
      <c r="AD28" s="125"/>
      <c r="AE28" s="125"/>
      <c r="AF28" s="125"/>
      <c r="AG28" s="125" t="s">
        <v>1460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x14ac:dyDescent="0.2">
      <c r="A29" s="140" t="s">
        <v>1451</v>
      </c>
      <c r="B29" s="141" t="s">
        <v>1351</v>
      </c>
      <c r="C29" s="162" t="s">
        <v>1352</v>
      </c>
      <c r="D29" s="142"/>
      <c r="E29" s="143"/>
      <c r="F29" s="144"/>
      <c r="G29" s="144">
        <f>SUMIF(AG30:AG41,"&lt;&gt;NOR",G30:G41)</f>
        <v>0</v>
      </c>
      <c r="H29" s="144"/>
      <c r="I29" s="144">
        <f>SUM(I30:I41)</f>
        <v>0</v>
      </c>
      <c r="J29" s="144"/>
      <c r="K29" s="144">
        <f>SUM(K30:K41)</f>
        <v>21797</v>
      </c>
      <c r="L29" s="144"/>
      <c r="M29" s="144">
        <f>SUM(M30:M41)</f>
        <v>0</v>
      </c>
      <c r="N29" s="143"/>
      <c r="O29" s="143">
        <f>SUM(O30:O41)</f>
        <v>0</v>
      </c>
      <c r="P29" s="143"/>
      <c r="Q29" s="143">
        <f>SUM(Q30:Q41)</f>
        <v>0</v>
      </c>
      <c r="R29" s="144"/>
      <c r="S29" s="144"/>
      <c r="T29" s="145"/>
      <c r="U29" s="139"/>
      <c r="V29" s="139">
        <f>SUM(V30:V41)</f>
        <v>0</v>
      </c>
      <c r="W29" s="139"/>
      <c r="X29" s="139"/>
      <c r="Y29" s="139"/>
      <c r="AG29" t="s">
        <v>1452</v>
      </c>
    </row>
    <row r="30" spans="1:60" outlineLevel="1" x14ac:dyDescent="0.2">
      <c r="A30" s="155">
        <v>17</v>
      </c>
      <c r="B30" s="156" t="s">
        <v>205</v>
      </c>
      <c r="C30" s="164" t="s">
        <v>206</v>
      </c>
      <c r="D30" s="157" t="s">
        <v>1672</v>
      </c>
      <c r="E30" s="158">
        <v>3</v>
      </c>
      <c r="F30" s="159"/>
      <c r="G30" s="160">
        <f t="shared" ref="G30:G41" si="0">ROUND(E30*F30,2)</f>
        <v>0</v>
      </c>
      <c r="H30" s="159">
        <v>0</v>
      </c>
      <c r="I30" s="160">
        <f t="shared" ref="I30:I41" si="1">ROUND(E30*H30,2)</f>
        <v>0</v>
      </c>
      <c r="J30" s="159">
        <v>260</v>
      </c>
      <c r="K30" s="160">
        <f t="shared" ref="K30:K41" si="2">ROUND(E30*J30,2)</f>
        <v>780</v>
      </c>
      <c r="L30" s="160">
        <v>21</v>
      </c>
      <c r="M30" s="160">
        <f t="shared" ref="M30:M41" si="3">G30*(1+L30/100)</f>
        <v>0</v>
      </c>
      <c r="N30" s="158">
        <v>0</v>
      </c>
      <c r="O30" s="158">
        <f t="shared" ref="O30:O41" si="4">ROUND(E30*N30,2)</f>
        <v>0</v>
      </c>
      <c r="P30" s="158">
        <v>0</v>
      </c>
      <c r="Q30" s="158">
        <f t="shared" ref="Q30:Q41" si="5">ROUND(E30*P30,2)</f>
        <v>0</v>
      </c>
      <c r="R30" s="160"/>
      <c r="S30" s="160" t="s">
        <v>1456</v>
      </c>
      <c r="T30" s="161" t="s">
        <v>1457</v>
      </c>
      <c r="U30" s="135">
        <v>0</v>
      </c>
      <c r="V30" s="135">
        <f t="shared" ref="V30:V41" si="6">ROUND(E30*U30,2)</f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1460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1" x14ac:dyDescent="0.2">
      <c r="A31" s="155">
        <v>18</v>
      </c>
      <c r="B31" s="156" t="s">
        <v>207</v>
      </c>
      <c r="C31" s="164" t="s">
        <v>208</v>
      </c>
      <c r="D31" s="157" t="s">
        <v>1672</v>
      </c>
      <c r="E31" s="158">
        <v>5</v>
      </c>
      <c r="F31" s="159"/>
      <c r="G31" s="160">
        <f t="shared" si="0"/>
        <v>0</v>
      </c>
      <c r="H31" s="159">
        <v>0</v>
      </c>
      <c r="I31" s="160">
        <f t="shared" si="1"/>
        <v>0</v>
      </c>
      <c r="J31" s="159">
        <v>155</v>
      </c>
      <c r="K31" s="160">
        <f t="shared" si="2"/>
        <v>775</v>
      </c>
      <c r="L31" s="160">
        <v>21</v>
      </c>
      <c r="M31" s="160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60"/>
      <c r="S31" s="160" t="s">
        <v>1456</v>
      </c>
      <c r="T31" s="161" t="s">
        <v>1457</v>
      </c>
      <c r="U31" s="135">
        <v>0</v>
      </c>
      <c r="V31" s="135">
        <f t="shared" si="6"/>
        <v>0</v>
      </c>
      <c r="W31" s="135"/>
      <c r="X31" s="135" t="s">
        <v>1458</v>
      </c>
      <c r="Y31" s="135" t="s">
        <v>1459</v>
      </c>
      <c r="Z31" s="125"/>
      <c r="AA31" s="125"/>
      <c r="AB31" s="125"/>
      <c r="AC31" s="125"/>
      <c r="AD31" s="125"/>
      <c r="AE31" s="125"/>
      <c r="AF31" s="125"/>
      <c r="AG31" s="125" t="s">
        <v>1460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1" x14ac:dyDescent="0.2">
      <c r="A32" s="155">
        <v>19</v>
      </c>
      <c r="B32" s="156" t="s">
        <v>209</v>
      </c>
      <c r="C32" s="164" t="s">
        <v>210</v>
      </c>
      <c r="D32" s="157" t="s">
        <v>1672</v>
      </c>
      <c r="E32" s="158">
        <v>6</v>
      </c>
      <c r="F32" s="159"/>
      <c r="G32" s="160">
        <f t="shared" si="0"/>
        <v>0</v>
      </c>
      <c r="H32" s="159">
        <v>0</v>
      </c>
      <c r="I32" s="160">
        <f t="shared" si="1"/>
        <v>0</v>
      </c>
      <c r="J32" s="159">
        <v>220</v>
      </c>
      <c r="K32" s="160">
        <f t="shared" si="2"/>
        <v>1320</v>
      </c>
      <c r="L32" s="160">
        <v>21</v>
      </c>
      <c r="M32" s="160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60"/>
      <c r="S32" s="160" t="s">
        <v>1456</v>
      </c>
      <c r="T32" s="161" t="s">
        <v>1457</v>
      </c>
      <c r="U32" s="135">
        <v>0</v>
      </c>
      <c r="V32" s="135">
        <f t="shared" si="6"/>
        <v>0</v>
      </c>
      <c r="W32" s="135"/>
      <c r="X32" s="135" t="s">
        <v>1458</v>
      </c>
      <c r="Y32" s="135" t="s">
        <v>1459</v>
      </c>
      <c r="Z32" s="125"/>
      <c r="AA32" s="125"/>
      <c r="AB32" s="125"/>
      <c r="AC32" s="125"/>
      <c r="AD32" s="125"/>
      <c r="AE32" s="125"/>
      <c r="AF32" s="125"/>
      <c r="AG32" s="125" t="s">
        <v>1460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ht="22.5" outlineLevel="1" x14ac:dyDescent="0.2">
      <c r="A33" s="155">
        <v>20</v>
      </c>
      <c r="B33" s="156" t="s">
        <v>211</v>
      </c>
      <c r="C33" s="164" t="s">
        <v>212</v>
      </c>
      <c r="D33" s="157" t="s">
        <v>1672</v>
      </c>
      <c r="E33" s="158">
        <v>6</v>
      </c>
      <c r="F33" s="159"/>
      <c r="G33" s="160">
        <f t="shared" si="0"/>
        <v>0</v>
      </c>
      <c r="H33" s="159">
        <v>0</v>
      </c>
      <c r="I33" s="160">
        <f t="shared" si="1"/>
        <v>0</v>
      </c>
      <c r="J33" s="159">
        <v>430</v>
      </c>
      <c r="K33" s="160">
        <f t="shared" si="2"/>
        <v>2580</v>
      </c>
      <c r="L33" s="160">
        <v>21</v>
      </c>
      <c r="M33" s="160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60"/>
      <c r="S33" s="160" t="s">
        <v>1456</v>
      </c>
      <c r="T33" s="161" t="s">
        <v>1457</v>
      </c>
      <c r="U33" s="135">
        <v>0</v>
      </c>
      <c r="V33" s="135">
        <f t="shared" si="6"/>
        <v>0</v>
      </c>
      <c r="W33" s="135"/>
      <c r="X33" s="135" t="s">
        <v>1458</v>
      </c>
      <c r="Y33" s="135" t="s">
        <v>1459</v>
      </c>
      <c r="Z33" s="125"/>
      <c r="AA33" s="125"/>
      <c r="AB33" s="125"/>
      <c r="AC33" s="125"/>
      <c r="AD33" s="125"/>
      <c r="AE33" s="125"/>
      <c r="AF33" s="125"/>
      <c r="AG33" s="125" t="s">
        <v>1460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outlineLevel="1" x14ac:dyDescent="0.2">
      <c r="A34" s="155">
        <v>21</v>
      </c>
      <c r="B34" s="156" t="s">
        <v>213</v>
      </c>
      <c r="C34" s="164" t="s">
        <v>214</v>
      </c>
      <c r="D34" s="157" t="s">
        <v>1672</v>
      </c>
      <c r="E34" s="158">
        <v>42</v>
      </c>
      <c r="F34" s="159"/>
      <c r="G34" s="160">
        <f t="shared" si="0"/>
        <v>0</v>
      </c>
      <c r="H34" s="159">
        <v>0</v>
      </c>
      <c r="I34" s="160">
        <f t="shared" si="1"/>
        <v>0</v>
      </c>
      <c r="J34" s="159">
        <v>26</v>
      </c>
      <c r="K34" s="160">
        <f t="shared" si="2"/>
        <v>1092</v>
      </c>
      <c r="L34" s="160">
        <v>21</v>
      </c>
      <c r="M34" s="160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60"/>
      <c r="S34" s="160" t="s">
        <v>1456</v>
      </c>
      <c r="T34" s="161" t="s">
        <v>1457</v>
      </c>
      <c r="U34" s="135">
        <v>0</v>
      </c>
      <c r="V34" s="135">
        <f t="shared" si="6"/>
        <v>0</v>
      </c>
      <c r="W34" s="135"/>
      <c r="X34" s="135" t="s">
        <v>1458</v>
      </c>
      <c r="Y34" s="135" t="s">
        <v>1459</v>
      </c>
      <c r="Z34" s="125"/>
      <c r="AA34" s="125"/>
      <c r="AB34" s="125"/>
      <c r="AC34" s="125"/>
      <c r="AD34" s="125"/>
      <c r="AE34" s="125"/>
      <c r="AF34" s="125"/>
      <c r="AG34" s="125" t="s">
        <v>1460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outlineLevel="1" x14ac:dyDescent="0.2">
      <c r="A35" s="155">
        <v>22</v>
      </c>
      <c r="B35" s="156" t="s">
        <v>215</v>
      </c>
      <c r="C35" s="164" t="s">
        <v>216</v>
      </c>
      <c r="D35" s="157" t="s">
        <v>1672</v>
      </c>
      <c r="E35" s="158">
        <v>6</v>
      </c>
      <c r="F35" s="159"/>
      <c r="G35" s="160">
        <f t="shared" si="0"/>
        <v>0</v>
      </c>
      <c r="H35" s="159">
        <v>0</v>
      </c>
      <c r="I35" s="160">
        <f t="shared" si="1"/>
        <v>0</v>
      </c>
      <c r="J35" s="159">
        <v>315</v>
      </c>
      <c r="K35" s="160">
        <f t="shared" si="2"/>
        <v>1890</v>
      </c>
      <c r="L35" s="160">
        <v>21</v>
      </c>
      <c r="M35" s="160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60"/>
      <c r="S35" s="160" t="s">
        <v>1456</v>
      </c>
      <c r="T35" s="161" t="s">
        <v>1457</v>
      </c>
      <c r="U35" s="135">
        <v>0</v>
      </c>
      <c r="V35" s="135">
        <f t="shared" si="6"/>
        <v>0</v>
      </c>
      <c r="W35" s="135"/>
      <c r="X35" s="135" t="s">
        <v>1458</v>
      </c>
      <c r="Y35" s="135" t="s">
        <v>1459</v>
      </c>
      <c r="Z35" s="125"/>
      <c r="AA35" s="125"/>
      <c r="AB35" s="125"/>
      <c r="AC35" s="125"/>
      <c r="AD35" s="125"/>
      <c r="AE35" s="125"/>
      <c r="AF35" s="125"/>
      <c r="AG35" s="125" t="s">
        <v>1460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outlineLevel="1" x14ac:dyDescent="0.2">
      <c r="A36" s="155">
        <v>23</v>
      </c>
      <c r="B36" s="156" t="s">
        <v>217</v>
      </c>
      <c r="C36" s="164" t="s">
        <v>218</v>
      </c>
      <c r="D36" s="157" t="s">
        <v>1672</v>
      </c>
      <c r="E36" s="158">
        <v>4</v>
      </c>
      <c r="F36" s="159"/>
      <c r="G36" s="160">
        <f t="shared" si="0"/>
        <v>0</v>
      </c>
      <c r="H36" s="159">
        <v>0</v>
      </c>
      <c r="I36" s="160">
        <f t="shared" si="1"/>
        <v>0</v>
      </c>
      <c r="J36" s="159">
        <v>85</v>
      </c>
      <c r="K36" s="160">
        <f t="shared" si="2"/>
        <v>340</v>
      </c>
      <c r="L36" s="160">
        <v>21</v>
      </c>
      <c r="M36" s="160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60"/>
      <c r="S36" s="160" t="s">
        <v>1456</v>
      </c>
      <c r="T36" s="161" t="s">
        <v>1457</v>
      </c>
      <c r="U36" s="135">
        <v>0</v>
      </c>
      <c r="V36" s="135">
        <f t="shared" si="6"/>
        <v>0</v>
      </c>
      <c r="W36" s="135"/>
      <c r="X36" s="135" t="s">
        <v>1458</v>
      </c>
      <c r="Y36" s="135" t="s">
        <v>1459</v>
      </c>
      <c r="Z36" s="125"/>
      <c r="AA36" s="125"/>
      <c r="AB36" s="125"/>
      <c r="AC36" s="125"/>
      <c r="AD36" s="125"/>
      <c r="AE36" s="125"/>
      <c r="AF36" s="125"/>
      <c r="AG36" s="125" t="s">
        <v>1460</v>
      </c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55">
        <v>24</v>
      </c>
      <c r="B37" s="156" t="s">
        <v>219</v>
      </c>
      <c r="C37" s="164" t="s">
        <v>220</v>
      </c>
      <c r="D37" s="157" t="s">
        <v>1672</v>
      </c>
      <c r="E37" s="158">
        <v>1</v>
      </c>
      <c r="F37" s="159"/>
      <c r="G37" s="160">
        <f t="shared" si="0"/>
        <v>0</v>
      </c>
      <c r="H37" s="159">
        <v>0</v>
      </c>
      <c r="I37" s="160">
        <f t="shared" si="1"/>
        <v>0</v>
      </c>
      <c r="J37" s="159">
        <v>480</v>
      </c>
      <c r="K37" s="160">
        <f t="shared" si="2"/>
        <v>480</v>
      </c>
      <c r="L37" s="160">
        <v>21</v>
      </c>
      <c r="M37" s="160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60"/>
      <c r="S37" s="160" t="s">
        <v>1456</v>
      </c>
      <c r="T37" s="161" t="s">
        <v>1457</v>
      </c>
      <c r="U37" s="135">
        <v>0</v>
      </c>
      <c r="V37" s="135">
        <f t="shared" si="6"/>
        <v>0</v>
      </c>
      <c r="W37" s="135"/>
      <c r="X37" s="135" t="s">
        <v>1458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1460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1" x14ac:dyDescent="0.2">
      <c r="A38" s="155">
        <v>25</v>
      </c>
      <c r="B38" s="156" t="s">
        <v>221</v>
      </c>
      <c r="C38" s="164" t="s">
        <v>222</v>
      </c>
      <c r="D38" s="157" t="s">
        <v>1672</v>
      </c>
      <c r="E38" s="158">
        <v>8</v>
      </c>
      <c r="F38" s="159"/>
      <c r="G38" s="160">
        <f t="shared" si="0"/>
        <v>0</v>
      </c>
      <c r="H38" s="159">
        <v>0</v>
      </c>
      <c r="I38" s="160">
        <f t="shared" si="1"/>
        <v>0</v>
      </c>
      <c r="J38" s="159">
        <v>145</v>
      </c>
      <c r="K38" s="160">
        <f t="shared" si="2"/>
        <v>1160</v>
      </c>
      <c r="L38" s="160">
        <v>21</v>
      </c>
      <c r="M38" s="160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60"/>
      <c r="S38" s="160" t="s">
        <v>1456</v>
      </c>
      <c r="T38" s="161" t="s">
        <v>1457</v>
      </c>
      <c r="U38" s="135">
        <v>0</v>
      </c>
      <c r="V38" s="135">
        <f t="shared" si="6"/>
        <v>0</v>
      </c>
      <c r="W38" s="135"/>
      <c r="X38" s="135" t="s">
        <v>1458</v>
      </c>
      <c r="Y38" s="135" t="s">
        <v>1459</v>
      </c>
      <c r="Z38" s="125"/>
      <c r="AA38" s="125"/>
      <c r="AB38" s="125"/>
      <c r="AC38" s="125"/>
      <c r="AD38" s="125"/>
      <c r="AE38" s="125"/>
      <c r="AF38" s="125"/>
      <c r="AG38" s="125" t="s">
        <v>1460</v>
      </c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outlineLevel="1" x14ac:dyDescent="0.2">
      <c r="A39" s="155">
        <v>26</v>
      </c>
      <c r="B39" s="156" t="s">
        <v>223</v>
      </c>
      <c r="C39" s="164" t="s">
        <v>224</v>
      </c>
      <c r="D39" s="157" t="s">
        <v>1672</v>
      </c>
      <c r="E39" s="158">
        <v>2</v>
      </c>
      <c r="F39" s="159"/>
      <c r="G39" s="160">
        <f t="shared" si="0"/>
        <v>0</v>
      </c>
      <c r="H39" s="159">
        <v>0</v>
      </c>
      <c r="I39" s="160">
        <f t="shared" si="1"/>
        <v>0</v>
      </c>
      <c r="J39" s="159">
        <v>230</v>
      </c>
      <c r="K39" s="160">
        <f t="shared" si="2"/>
        <v>460</v>
      </c>
      <c r="L39" s="160">
        <v>21</v>
      </c>
      <c r="M39" s="160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60"/>
      <c r="S39" s="160" t="s">
        <v>1456</v>
      </c>
      <c r="T39" s="161" t="s">
        <v>1457</v>
      </c>
      <c r="U39" s="135">
        <v>0</v>
      </c>
      <c r="V39" s="135">
        <f t="shared" si="6"/>
        <v>0</v>
      </c>
      <c r="W39" s="135"/>
      <c r="X39" s="135" t="s">
        <v>1458</v>
      </c>
      <c r="Y39" s="135" t="s">
        <v>1459</v>
      </c>
      <c r="Z39" s="125"/>
      <c r="AA39" s="125"/>
      <c r="AB39" s="125"/>
      <c r="AC39" s="125"/>
      <c r="AD39" s="125"/>
      <c r="AE39" s="125"/>
      <c r="AF39" s="125"/>
      <c r="AG39" s="125" t="s">
        <v>1460</v>
      </c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1" x14ac:dyDescent="0.2">
      <c r="A40" s="155">
        <v>27</v>
      </c>
      <c r="B40" s="156" t="s">
        <v>225</v>
      </c>
      <c r="C40" s="164" t="s">
        <v>226</v>
      </c>
      <c r="D40" s="157" t="s">
        <v>1672</v>
      </c>
      <c r="E40" s="158">
        <v>1</v>
      </c>
      <c r="F40" s="159"/>
      <c r="G40" s="160">
        <f t="shared" si="0"/>
        <v>0</v>
      </c>
      <c r="H40" s="159">
        <v>0</v>
      </c>
      <c r="I40" s="160">
        <f t="shared" si="1"/>
        <v>0</v>
      </c>
      <c r="J40" s="159">
        <v>360</v>
      </c>
      <c r="K40" s="160">
        <f t="shared" si="2"/>
        <v>360</v>
      </c>
      <c r="L40" s="160">
        <v>21</v>
      </c>
      <c r="M40" s="160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60"/>
      <c r="S40" s="160" t="s">
        <v>1456</v>
      </c>
      <c r="T40" s="161" t="s">
        <v>1457</v>
      </c>
      <c r="U40" s="135">
        <v>0</v>
      </c>
      <c r="V40" s="135">
        <f t="shared" si="6"/>
        <v>0</v>
      </c>
      <c r="W40" s="135"/>
      <c r="X40" s="135" t="s">
        <v>1458</v>
      </c>
      <c r="Y40" s="135" t="s">
        <v>1459</v>
      </c>
      <c r="Z40" s="125"/>
      <c r="AA40" s="125"/>
      <c r="AB40" s="125"/>
      <c r="AC40" s="125"/>
      <c r="AD40" s="125"/>
      <c r="AE40" s="125"/>
      <c r="AF40" s="125"/>
      <c r="AG40" s="125" t="s">
        <v>1460</v>
      </c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outlineLevel="1" x14ac:dyDescent="0.2">
      <c r="A41" s="155">
        <v>28</v>
      </c>
      <c r="B41" s="156" t="s">
        <v>227</v>
      </c>
      <c r="C41" s="164" t="s">
        <v>228</v>
      </c>
      <c r="D41" s="157" t="s">
        <v>1672</v>
      </c>
      <c r="E41" s="158">
        <v>1</v>
      </c>
      <c r="F41" s="159"/>
      <c r="G41" s="160">
        <f t="shared" si="0"/>
        <v>0</v>
      </c>
      <c r="H41" s="159">
        <v>0</v>
      </c>
      <c r="I41" s="160">
        <f t="shared" si="1"/>
        <v>0</v>
      </c>
      <c r="J41" s="159">
        <v>10560</v>
      </c>
      <c r="K41" s="160">
        <f t="shared" si="2"/>
        <v>10560</v>
      </c>
      <c r="L41" s="160">
        <v>21</v>
      </c>
      <c r="M41" s="160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60"/>
      <c r="S41" s="160" t="s">
        <v>1456</v>
      </c>
      <c r="T41" s="161" t="s">
        <v>1457</v>
      </c>
      <c r="U41" s="135">
        <v>0</v>
      </c>
      <c r="V41" s="135">
        <f t="shared" si="6"/>
        <v>0</v>
      </c>
      <c r="W41" s="135"/>
      <c r="X41" s="135" t="s">
        <v>1458</v>
      </c>
      <c r="Y41" s="135" t="s">
        <v>1459</v>
      </c>
      <c r="Z41" s="125"/>
      <c r="AA41" s="125"/>
      <c r="AB41" s="125"/>
      <c r="AC41" s="125"/>
      <c r="AD41" s="125"/>
      <c r="AE41" s="125"/>
      <c r="AF41" s="125"/>
      <c r="AG41" s="125" t="s">
        <v>1460</v>
      </c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x14ac:dyDescent="0.2">
      <c r="A42" s="140" t="s">
        <v>1451</v>
      </c>
      <c r="B42" s="141" t="s">
        <v>1353</v>
      </c>
      <c r="C42" s="162" t="s">
        <v>1354</v>
      </c>
      <c r="D42" s="142"/>
      <c r="E42" s="143"/>
      <c r="F42" s="144"/>
      <c r="G42" s="144">
        <f>SUMIF(AG43:AG48,"&lt;&gt;NOR",G43:G48)</f>
        <v>0</v>
      </c>
      <c r="H42" s="144"/>
      <c r="I42" s="144">
        <f>SUM(I43:I48)</f>
        <v>0</v>
      </c>
      <c r="J42" s="144"/>
      <c r="K42" s="144">
        <f>SUM(K43:K48)</f>
        <v>95296</v>
      </c>
      <c r="L42" s="144"/>
      <c r="M42" s="144">
        <f>SUM(M43:M48)</f>
        <v>0</v>
      </c>
      <c r="N42" s="143"/>
      <c r="O42" s="143">
        <f>SUM(O43:O48)</f>
        <v>0</v>
      </c>
      <c r="P42" s="143"/>
      <c r="Q42" s="143">
        <f>SUM(Q43:Q48)</f>
        <v>0</v>
      </c>
      <c r="R42" s="144"/>
      <c r="S42" s="144"/>
      <c r="T42" s="145"/>
      <c r="U42" s="139"/>
      <c r="V42" s="139">
        <f>SUM(V43:V48)</f>
        <v>0</v>
      </c>
      <c r="W42" s="139"/>
      <c r="X42" s="139"/>
      <c r="Y42" s="139"/>
      <c r="AG42" t="s">
        <v>1452</v>
      </c>
    </row>
    <row r="43" spans="1:60" outlineLevel="1" x14ac:dyDescent="0.2">
      <c r="A43" s="155">
        <v>29</v>
      </c>
      <c r="B43" s="156" t="s">
        <v>229</v>
      </c>
      <c r="C43" s="164" t="s">
        <v>230</v>
      </c>
      <c r="D43" s="157" t="s">
        <v>1672</v>
      </c>
      <c r="E43" s="158">
        <v>2</v>
      </c>
      <c r="F43" s="159"/>
      <c r="G43" s="160">
        <f t="shared" ref="G43:G48" si="7">ROUND(E43*F43,2)</f>
        <v>0</v>
      </c>
      <c r="H43" s="159">
        <v>0</v>
      </c>
      <c r="I43" s="160">
        <f t="shared" ref="I43:I48" si="8">ROUND(E43*H43,2)</f>
        <v>0</v>
      </c>
      <c r="J43" s="159">
        <v>6300</v>
      </c>
      <c r="K43" s="160">
        <f t="shared" ref="K43:K48" si="9">ROUND(E43*J43,2)</f>
        <v>12600</v>
      </c>
      <c r="L43" s="160">
        <v>21</v>
      </c>
      <c r="M43" s="160">
        <f t="shared" ref="M43:M48" si="10">G43*(1+L43/100)</f>
        <v>0</v>
      </c>
      <c r="N43" s="158">
        <v>0</v>
      </c>
      <c r="O43" s="158">
        <f t="shared" ref="O43:O48" si="11">ROUND(E43*N43,2)</f>
        <v>0</v>
      </c>
      <c r="P43" s="158">
        <v>0</v>
      </c>
      <c r="Q43" s="158">
        <f t="shared" ref="Q43:Q48" si="12">ROUND(E43*P43,2)</f>
        <v>0</v>
      </c>
      <c r="R43" s="160"/>
      <c r="S43" s="160" t="s">
        <v>1456</v>
      </c>
      <c r="T43" s="161" t="s">
        <v>1457</v>
      </c>
      <c r="U43" s="135">
        <v>0</v>
      </c>
      <c r="V43" s="135">
        <f t="shared" ref="V43:V48" si="13">ROUND(E43*U43,2)</f>
        <v>0</v>
      </c>
      <c r="W43" s="135"/>
      <c r="X43" s="135" t="s">
        <v>1458</v>
      </c>
      <c r="Y43" s="135" t="s">
        <v>1459</v>
      </c>
      <c r="Z43" s="125"/>
      <c r="AA43" s="125"/>
      <c r="AB43" s="125"/>
      <c r="AC43" s="125"/>
      <c r="AD43" s="125"/>
      <c r="AE43" s="125"/>
      <c r="AF43" s="125"/>
      <c r="AG43" s="125" t="s">
        <v>1460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outlineLevel="1" x14ac:dyDescent="0.2">
      <c r="A44" s="155">
        <v>30</v>
      </c>
      <c r="B44" s="156" t="s">
        <v>231</v>
      </c>
      <c r="C44" s="164" t="s">
        <v>232</v>
      </c>
      <c r="D44" s="157" t="s">
        <v>1672</v>
      </c>
      <c r="E44" s="158">
        <v>3</v>
      </c>
      <c r="F44" s="159"/>
      <c r="G44" s="160">
        <f t="shared" si="7"/>
        <v>0</v>
      </c>
      <c r="H44" s="159">
        <v>0</v>
      </c>
      <c r="I44" s="160">
        <f t="shared" si="8"/>
        <v>0</v>
      </c>
      <c r="J44" s="159">
        <v>6120</v>
      </c>
      <c r="K44" s="160">
        <f t="shared" si="9"/>
        <v>18360</v>
      </c>
      <c r="L44" s="160">
        <v>21</v>
      </c>
      <c r="M44" s="160">
        <f t="shared" si="10"/>
        <v>0</v>
      </c>
      <c r="N44" s="158">
        <v>0</v>
      </c>
      <c r="O44" s="158">
        <f t="shared" si="11"/>
        <v>0</v>
      </c>
      <c r="P44" s="158">
        <v>0</v>
      </c>
      <c r="Q44" s="158">
        <f t="shared" si="12"/>
        <v>0</v>
      </c>
      <c r="R44" s="160"/>
      <c r="S44" s="160" t="s">
        <v>1456</v>
      </c>
      <c r="T44" s="161" t="s">
        <v>1457</v>
      </c>
      <c r="U44" s="135">
        <v>0</v>
      </c>
      <c r="V44" s="135">
        <f t="shared" si="13"/>
        <v>0</v>
      </c>
      <c r="W44" s="135"/>
      <c r="X44" s="135" t="s">
        <v>1458</v>
      </c>
      <c r="Y44" s="135" t="s">
        <v>1459</v>
      </c>
      <c r="Z44" s="125"/>
      <c r="AA44" s="125"/>
      <c r="AB44" s="125"/>
      <c r="AC44" s="125"/>
      <c r="AD44" s="125"/>
      <c r="AE44" s="125"/>
      <c r="AF44" s="125"/>
      <c r="AG44" s="125" t="s">
        <v>1460</v>
      </c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</row>
    <row r="45" spans="1:60" outlineLevel="1" x14ac:dyDescent="0.2">
      <c r="A45" s="155">
        <v>31</v>
      </c>
      <c r="B45" s="156" t="s">
        <v>233</v>
      </c>
      <c r="C45" s="164" t="s">
        <v>234</v>
      </c>
      <c r="D45" s="157" t="s">
        <v>1672</v>
      </c>
      <c r="E45" s="158">
        <v>1</v>
      </c>
      <c r="F45" s="159"/>
      <c r="G45" s="160">
        <f t="shared" si="7"/>
        <v>0</v>
      </c>
      <c r="H45" s="159">
        <v>0</v>
      </c>
      <c r="I45" s="160">
        <f t="shared" si="8"/>
        <v>0</v>
      </c>
      <c r="J45" s="159">
        <v>5680</v>
      </c>
      <c r="K45" s="160">
        <f t="shared" si="9"/>
        <v>5680</v>
      </c>
      <c r="L45" s="160">
        <v>21</v>
      </c>
      <c r="M45" s="160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60"/>
      <c r="S45" s="160" t="s">
        <v>1456</v>
      </c>
      <c r="T45" s="161" t="s">
        <v>1457</v>
      </c>
      <c r="U45" s="135">
        <v>0</v>
      </c>
      <c r="V45" s="135">
        <f t="shared" si="13"/>
        <v>0</v>
      </c>
      <c r="W45" s="135"/>
      <c r="X45" s="135" t="s">
        <v>1458</v>
      </c>
      <c r="Y45" s="135" t="s">
        <v>1459</v>
      </c>
      <c r="Z45" s="125"/>
      <c r="AA45" s="125"/>
      <c r="AB45" s="125"/>
      <c r="AC45" s="125"/>
      <c r="AD45" s="125"/>
      <c r="AE45" s="125"/>
      <c r="AF45" s="125"/>
      <c r="AG45" s="125" t="s">
        <v>1460</v>
      </c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ht="22.5" outlineLevel="1" x14ac:dyDescent="0.2">
      <c r="A46" s="155">
        <v>32</v>
      </c>
      <c r="B46" s="156" t="s">
        <v>235</v>
      </c>
      <c r="C46" s="164" t="s">
        <v>236</v>
      </c>
      <c r="D46" s="157" t="s">
        <v>1641</v>
      </c>
      <c r="E46" s="158">
        <v>49.6</v>
      </c>
      <c r="F46" s="159"/>
      <c r="G46" s="160">
        <f t="shared" si="7"/>
        <v>0</v>
      </c>
      <c r="H46" s="159">
        <v>0</v>
      </c>
      <c r="I46" s="160">
        <f t="shared" si="8"/>
        <v>0</v>
      </c>
      <c r="J46" s="159">
        <v>810</v>
      </c>
      <c r="K46" s="160">
        <f t="shared" si="9"/>
        <v>40176</v>
      </c>
      <c r="L46" s="160">
        <v>21</v>
      </c>
      <c r="M46" s="160">
        <f t="shared" si="10"/>
        <v>0</v>
      </c>
      <c r="N46" s="158">
        <v>0</v>
      </c>
      <c r="O46" s="158">
        <f t="shared" si="11"/>
        <v>0</v>
      </c>
      <c r="P46" s="158">
        <v>0</v>
      </c>
      <c r="Q46" s="158">
        <f t="shared" si="12"/>
        <v>0</v>
      </c>
      <c r="R46" s="160"/>
      <c r="S46" s="160" t="s">
        <v>1456</v>
      </c>
      <c r="T46" s="161" t="s">
        <v>1457</v>
      </c>
      <c r="U46" s="135">
        <v>0</v>
      </c>
      <c r="V46" s="135">
        <f t="shared" si="13"/>
        <v>0</v>
      </c>
      <c r="W46" s="135"/>
      <c r="X46" s="135" t="s">
        <v>1458</v>
      </c>
      <c r="Y46" s="135" t="s">
        <v>1459</v>
      </c>
      <c r="Z46" s="125"/>
      <c r="AA46" s="125"/>
      <c r="AB46" s="125"/>
      <c r="AC46" s="125"/>
      <c r="AD46" s="125"/>
      <c r="AE46" s="125"/>
      <c r="AF46" s="125"/>
      <c r="AG46" s="125" t="s">
        <v>1460</v>
      </c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outlineLevel="1" x14ac:dyDescent="0.2">
      <c r="A47" s="155">
        <v>33</v>
      </c>
      <c r="B47" s="156" t="s">
        <v>237</v>
      </c>
      <c r="C47" s="164" t="s">
        <v>238</v>
      </c>
      <c r="D47" s="157" t="s">
        <v>1672</v>
      </c>
      <c r="E47" s="158">
        <v>1</v>
      </c>
      <c r="F47" s="159"/>
      <c r="G47" s="160">
        <f t="shared" si="7"/>
        <v>0</v>
      </c>
      <c r="H47" s="159">
        <v>0</v>
      </c>
      <c r="I47" s="160">
        <f t="shared" si="8"/>
        <v>0</v>
      </c>
      <c r="J47" s="159">
        <v>10560</v>
      </c>
      <c r="K47" s="160">
        <f t="shared" si="9"/>
        <v>10560</v>
      </c>
      <c r="L47" s="160">
        <v>21</v>
      </c>
      <c r="M47" s="160">
        <f t="shared" si="10"/>
        <v>0</v>
      </c>
      <c r="N47" s="158">
        <v>0</v>
      </c>
      <c r="O47" s="158">
        <f t="shared" si="11"/>
        <v>0</v>
      </c>
      <c r="P47" s="158">
        <v>0</v>
      </c>
      <c r="Q47" s="158">
        <f t="shared" si="12"/>
        <v>0</v>
      </c>
      <c r="R47" s="160"/>
      <c r="S47" s="160" t="s">
        <v>1456</v>
      </c>
      <c r="T47" s="161" t="s">
        <v>1457</v>
      </c>
      <c r="U47" s="135">
        <v>0</v>
      </c>
      <c r="V47" s="135">
        <f t="shared" si="13"/>
        <v>0</v>
      </c>
      <c r="W47" s="135"/>
      <c r="X47" s="135" t="s">
        <v>1458</v>
      </c>
      <c r="Y47" s="135" t="s">
        <v>1459</v>
      </c>
      <c r="Z47" s="125"/>
      <c r="AA47" s="125"/>
      <c r="AB47" s="125"/>
      <c r="AC47" s="125"/>
      <c r="AD47" s="125"/>
      <c r="AE47" s="125"/>
      <c r="AF47" s="125"/>
      <c r="AG47" s="125" t="s">
        <v>1460</v>
      </c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ht="22.5" outlineLevel="1" x14ac:dyDescent="0.2">
      <c r="A48" s="147">
        <v>34</v>
      </c>
      <c r="B48" s="148" t="s">
        <v>239</v>
      </c>
      <c r="C48" s="163" t="s">
        <v>240</v>
      </c>
      <c r="D48" s="149" t="s">
        <v>1713</v>
      </c>
      <c r="E48" s="150">
        <v>1</v>
      </c>
      <c r="F48" s="151"/>
      <c r="G48" s="152">
        <f t="shared" si="7"/>
        <v>0</v>
      </c>
      <c r="H48" s="151">
        <v>0</v>
      </c>
      <c r="I48" s="152">
        <f t="shared" si="8"/>
        <v>0</v>
      </c>
      <c r="J48" s="151">
        <v>7920</v>
      </c>
      <c r="K48" s="152">
        <f t="shared" si="9"/>
        <v>7920</v>
      </c>
      <c r="L48" s="152">
        <v>21</v>
      </c>
      <c r="M48" s="152">
        <f t="shared" si="10"/>
        <v>0</v>
      </c>
      <c r="N48" s="150">
        <v>0</v>
      </c>
      <c r="O48" s="150">
        <f t="shared" si="11"/>
        <v>0</v>
      </c>
      <c r="P48" s="150">
        <v>0</v>
      </c>
      <c r="Q48" s="150">
        <f t="shared" si="12"/>
        <v>0</v>
      </c>
      <c r="R48" s="152"/>
      <c r="S48" s="152" t="s">
        <v>1456</v>
      </c>
      <c r="T48" s="153" t="s">
        <v>1457</v>
      </c>
      <c r="U48" s="135">
        <v>0</v>
      </c>
      <c r="V48" s="135">
        <f t="shared" si="13"/>
        <v>0</v>
      </c>
      <c r="W48" s="135"/>
      <c r="X48" s="135" t="s">
        <v>1458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1460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33" x14ac:dyDescent="0.2">
      <c r="A49" s="3"/>
      <c r="B49" s="4"/>
      <c r="C49" s="16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1437</v>
      </c>
    </row>
    <row r="50" spans="1:33" x14ac:dyDescent="0.2">
      <c r="A50" s="128"/>
      <c r="B50" s="129" t="s">
        <v>1263</v>
      </c>
      <c r="C50" s="166"/>
      <c r="D50" s="130"/>
      <c r="E50" s="131"/>
      <c r="F50" s="131"/>
      <c r="G50" s="146">
        <f>G8+G19+G23+G29+G42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1558</v>
      </c>
    </row>
    <row r="51" spans="1:33" x14ac:dyDescent="0.2">
      <c r="A51" s="3"/>
      <c r="B51" s="4"/>
      <c r="C51" s="16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6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6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67"/>
      <c r="D54" s="10"/>
      <c r="AG54" t="s">
        <v>1559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formatRows="0"/>
  <mergeCells count="6">
    <mergeCell ref="C10:G10"/>
    <mergeCell ref="C16:G16"/>
    <mergeCell ref="A1:G1"/>
    <mergeCell ref="C2:G2"/>
    <mergeCell ref="C3:G3"/>
    <mergeCell ref="C4:G4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outlinePr summaryBelow="0"/>
  </sheetPr>
  <dimension ref="A1:BH4995"/>
  <sheetViews>
    <sheetView zoomScale="115" zoomScaleNormal="115" workbookViewId="0">
      <pane ySplit="7" topLeftCell="A8" activePane="bottomLeft" state="frozen"/>
      <selection pane="bottomLeft" activeCell="AP24" sqref="AP24"/>
    </sheetView>
  </sheetViews>
  <sheetFormatPr defaultRowHeight="12.75" outlineLevelRow="1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1285</v>
      </c>
      <c r="C3" s="274" t="s">
        <v>1286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1285</v>
      </c>
      <c r="C4" s="277" t="s">
        <v>1286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1375</v>
      </c>
      <c r="C8" s="162" t="s">
        <v>1376</v>
      </c>
      <c r="D8" s="142"/>
      <c r="E8" s="143"/>
      <c r="F8" s="144"/>
      <c r="G8" s="144">
        <f>SUMIF(AG9:AG70,"&lt;&gt;NOR",G9:G70)</f>
        <v>0</v>
      </c>
      <c r="H8" s="144"/>
      <c r="I8" s="144">
        <f>SUM(I9:I70)</f>
        <v>0</v>
      </c>
      <c r="J8" s="144"/>
      <c r="K8" s="144">
        <f>SUM(K9:K70)</f>
        <v>333606</v>
      </c>
      <c r="L8" s="144"/>
      <c r="M8" s="144">
        <f>SUM(M9:M70)</f>
        <v>0</v>
      </c>
      <c r="N8" s="143"/>
      <c r="O8" s="143">
        <f>SUM(O9:O70)</f>
        <v>0</v>
      </c>
      <c r="P8" s="143"/>
      <c r="Q8" s="143">
        <f>SUM(Q9:Q70)</f>
        <v>0</v>
      </c>
      <c r="R8" s="144"/>
      <c r="S8" s="144"/>
      <c r="T8" s="145"/>
      <c r="U8" s="139"/>
      <c r="V8" s="139">
        <f>SUM(V9:V70)</f>
        <v>0</v>
      </c>
      <c r="W8" s="139"/>
      <c r="X8" s="139"/>
      <c r="Y8" s="139"/>
      <c r="AG8" t="s">
        <v>1452</v>
      </c>
    </row>
    <row r="9" spans="1:60" ht="22.5" outlineLevel="1" x14ac:dyDescent="0.2">
      <c r="A9" s="155">
        <v>1</v>
      </c>
      <c r="B9" s="156" t="s">
        <v>241</v>
      </c>
      <c r="C9" s="164" t="s">
        <v>242</v>
      </c>
      <c r="D9" s="157" t="s">
        <v>1672</v>
      </c>
      <c r="E9" s="158">
        <v>27</v>
      </c>
      <c r="F9" s="159"/>
      <c r="G9" s="160">
        <f t="shared" ref="G9:G41" si="0">ROUND(E9*F9,2)</f>
        <v>0</v>
      </c>
      <c r="H9" s="204">
        <v>0</v>
      </c>
      <c r="I9" s="160">
        <f t="shared" ref="I9:I41" si="1">ROUND(E9*H9,2)</f>
        <v>0</v>
      </c>
      <c r="J9" s="204">
        <v>330</v>
      </c>
      <c r="K9" s="160">
        <f t="shared" ref="K9:K41" si="2">ROUND(E9*J9,2)</f>
        <v>8910</v>
      </c>
      <c r="L9" s="160">
        <v>21</v>
      </c>
      <c r="M9" s="160">
        <f t="shared" ref="M9:M41" si="3">G9*(1+L9/100)</f>
        <v>0</v>
      </c>
      <c r="N9" s="158">
        <v>0</v>
      </c>
      <c r="O9" s="158">
        <f t="shared" ref="O9:O41" si="4">ROUND(E9*N9,2)</f>
        <v>0</v>
      </c>
      <c r="P9" s="158">
        <v>0</v>
      </c>
      <c r="Q9" s="158">
        <f t="shared" ref="Q9:Q41" si="5">ROUND(E9*P9,2)</f>
        <v>0</v>
      </c>
      <c r="R9" s="160"/>
      <c r="S9" s="160" t="s">
        <v>1456</v>
      </c>
      <c r="T9" s="161" t="s">
        <v>1457</v>
      </c>
      <c r="U9" s="135">
        <v>0</v>
      </c>
      <c r="V9" s="135">
        <f t="shared" ref="V9:V41" si="6"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1" x14ac:dyDescent="0.2">
      <c r="A10" s="155">
        <v>2</v>
      </c>
      <c r="B10" s="156" t="s">
        <v>243</v>
      </c>
      <c r="C10" s="164" t="s">
        <v>244</v>
      </c>
      <c r="D10" s="157" t="s">
        <v>1672</v>
      </c>
      <c r="E10" s="158">
        <v>5</v>
      </c>
      <c r="F10" s="159"/>
      <c r="G10" s="160">
        <f t="shared" si="0"/>
        <v>0</v>
      </c>
      <c r="H10" s="204">
        <v>0</v>
      </c>
      <c r="I10" s="160">
        <f t="shared" si="1"/>
        <v>0</v>
      </c>
      <c r="J10" s="204">
        <v>210</v>
      </c>
      <c r="K10" s="160">
        <f t="shared" si="2"/>
        <v>1050</v>
      </c>
      <c r="L10" s="160">
        <v>21</v>
      </c>
      <c r="M10" s="160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60"/>
      <c r="S10" s="160" t="s">
        <v>1456</v>
      </c>
      <c r="T10" s="161" t="s">
        <v>1457</v>
      </c>
      <c r="U10" s="135">
        <v>0</v>
      </c>
      <c r="V10" s="135">
        <f t="shared" si="6"/>
        <v>0</v>
      </c>
      <c r="W10" s="135"/>
      <c r="X10" s="135" t="s">
        <v>1458</v>
      </c>
      <c r="Y10" s="135" t="s">
        <v>1459</v>
      </c>
      <c r="Z10" s="125"/>
      <c r="AA10" s="125"/>
      <c r="AB10" s="125"/>
      <c r="AC10" s="125"/>
      <c r="AD10" s="125"/>
      <c r="AE10" s="125"/>
      <c r="AF10" s="125"/>
      <c r="AG10" s="125" t="s">
        <v>1460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ht="33.75" outlineLevel="1" x14ac:dyDescent="0.2">
      <c r="A11" s="155">
        <v>3</v>
      </c>
      <c r="B11" s="156" t="s">
        <v>245</v>
      </c>
      <c r="C11" s="164" t="s">
        <v>246</v>
      </c>
      <c r="D11" s="157" t="s">
        <v>1672</v>
      </c>
      <c r="E11" s="158">
        <v>1</v>
      </c>
      <c r="F11" s="159"/>
      <c r="G11" s="160">
        <f t="shared" si="0"/>
        <v>0</v>
      </c>
      <c r="H11" s="204">
        <v>0</v>
      </c>
      <c r="I11" s="160">
        <f t="shared" si="1"/>
        <v>0</v>
      </c>
      <c r="J11" s="204">
        <v>420</v>
      </c>
      <c r="K11" s="160">
        <f t="shared" si="2"/>
        <v>420</v>
      </c>
      <c r="L11" s="160">
        <v>21</v>
      </c>
      <c r="M11" s="160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60"/>
      <c r="S11" s="160" t="s">
        <v>1456</v>
      </c>
      <c r="T11" s="161" t="s">
        <v>1457</v>
      </c>
      <c r="U11" s="135">
        <v>0</v>
      </c>
      <c r="V11" s="135">
        <f t="shared" si="6"/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ht="22.5" outlineLevel="1" x14ac:dyDescent="0.2">
      <c r="A12" s="155">
        <v>4</v>
      </c>
      <c r="B12" s="156" t="s">
        <v>247</v>
      </c>
      <c r="C12" s="164" t="s">
        <v>248</v>
      </c>
      <c r="D12" s="157" t="s">
        <v>1672</v>
      </c>
      <c r="E12" s="158">
        <v>4</v>
      </c>
      <c r="F12" s="159"/>
      <c r="G12" s="160">
        <f t="shared" si="0"/>
        <v>0</v>
      </c>
      <c r="H12" s="204">
        <v>0</v>
      </c>
      <c r="I12" s="160">
        <f t="shared" si="1"/>
        <v>0</v>
      </c>
      <c r="J12" s="204">
        <v>280</v>
      </c>
      <c r="K12" s="160">
        <f t="shared" si="2"/>
        <v>1120</v>
      </c>
      <c r="L12" s="160">
        <v>21</v>
      </c>
      <c r="M12" s="160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60"/>
      <c r="S12" s="160" t="s">
        <v>1456</v>
      </c>
      <c r="T12" s="161" t="s">
        <v>1457</v>
      </c>
      <c r="U12" s="135">
        <v>0</v>
      </c>
      <c r="V12" s="135">
        <f t="shared" si="6"/>
        <v>0</v>
      </c>
      <c r="W12" s="135"/>
      <c r="X12" s="135" t="s">
        <v>1458</v>
      </c>
      <c r="Y12" s="135" t="s">
        <v>1459</v>
      </c>
      <c r="Z12" s="125"/>
      <c r="AA12" s="125"/>
      <c r="AB12" s="125"/>
      <c r="AC12" s="125"/>
      <c r="AD12" s="125"/>
      <c r="AE12" s="125"/>
      <c r="AF12" s="125"/>
      <c r="AG12" s="125" t="s">
        <v>1460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ht="22.5" outlineLevel="1" x14ac:dyDescent="0.2">
      <c r="A13" s="155">
        <v>5</v>
      </c>
      <c r="B13" s="156" t="s">
        <v>249</v>
      </c>
      <c r="C13" s="164" t="s">
        <v>250</v>
      </c>
      <c r="D13" s="157" t="s">
        <v>1672</v>
      </c>
      <c r="E13" s="158">
        <v>14</v>
      </c>
      <c r="F13" s="159"/>
      <c r="G13" s="160">
        <f t="shared" si="0"/>
        <v>0</v>
      </c>
      <c r="H13" s="204">
        <v>0</v>
      </c>
      <c r="I13" s="160">
        <f t="shared" si="1"/>
        <v>0</v>
      </c>
      <c r="J13" s="204">
        <v>180</v>
      </c>
      <c r="K13" s="160">
        <f t="shared" si="2"/>
        <v>2520</v>
      </c>
      <c r="L13" s="160">
        <v>21</v>
      </c>
      <c r="M13" s="160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60"/>
      <c r="S13" s="160" t="s">
        <v>1456</v>
      </c>
      <c r="T13" s="161" t="s">
        <v>1457</v>
      </c>
      <c r="U13" s="135">
        <v>0</v>
      </c>
      <c r="V13" s="135">
        <f t="shared" si="6"/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1460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ht="22.5" outlineLevel="1" x14ac:dyDescent="0.2">
      <c r="A14" s="155">
        <v>6</v>
      </c>
      <c r="B14" s="156" t="s">
        <v>251</v>
      </c>
      <c r="C14" s="164" t="s">
        <v>252</v>
      </c>
      <c r="D14" s="157" t="s">
        <v>1672</v>
      </c>
      <c r="E14" s="158">
        <v>6</v>
      </c>
      <c r="F14" s="159"/>
      <c r="G14" s="160">
        <f t="shared" si="0"/>
        <v>0</v>
      </c>
      <c r="H14" s="204">
        <v>0</v>
      </c>
      <c r="I14" s="160">
        <f t="shared" si="1"/>
        <v>0</v>
      </c>
      <c r="J14" s="204">
        <v>290</v>
      </c>
      <c r="K14" s="160">
        <f t="shared" si="2"/>
        <v>1740</v>
      </c>
      <c r="L14" s="160">
        <v>21</v>
      </c>
      <c r="M14" s="160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60"/>
      <c r="S14" s="160" t="s">
        <v>1456</v>
      </c>
      <c r="T14" s="161" t="s">
        <v>1457</v>
      </c>
      <c r="U14" s="135">
        <v>0</v>
      </c>
      <c r="V14" s="135">
        <f t="shared" si="6"/>
        <v>0</v>
      </c>
      <c r="W14" s="135"/>
      <c r="X14" s="135" t="s">
        <v>1458</v>
      </c>
      <c r="Y14" s="135" t="s">
        <v>1459</v>
      </c>
      <c r="Z14" s="125"/>
      <c r="AA14" s="125"/>
      <c r="AB14" s="125"/>
      <c r="AC14" s="125"/>
      <c r="AD14" s="125"/>
      <c r="AE14" s="125"/>
      <c r="AF14" s="125"/>
      <c r="AG14" s="125" t="s">
        <v>1460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ht="22.5" outlineLevel="1" x14ac:dyDescent="0.2">
      <c r="A15" s="155">
        <v>7</v>
      </c>
      <c r="B15" s="156" t="s">
        <v>253</v>
      </c>
      <c r="C15" s="164" t="s">
        <v>254</v>
      </c>
      <c r="D15" s="157" t="s">
        <v>1672</v>
      </c>
      <c r="E15" s="158">
        <v>2</v>
      </c>
      <c r="F15" s="159"/>
      <c r="G15" s="160">
        <f t="shared" si="0"/>
        <v>0</v>
      </c>
      <c r="H15" s="204">
        <v>0</v>
      </c>
      <c r="I15" s="160">
        <f t="shared" si="1"/>
        <v>0</v>
      </c>
      <c r="J15" s="204">
        <v>310</v>
      </c>
      <c r="K15" s="160">
        <f t="shared" si="2"/>
        <v>620</v>
      </c>
      <c r="L15" s="160">
        <v>21</v>
      </c>
      <c r="M15" s="160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60"/>
      <c r="S15" s="160" t="s">
        <v>1456</v>
      </c>
      <c r="T15" s="161" t="s">
        <v>1457</v>
      </c>
      <c r="U15" s="135">
        <v>0</v>
      </c>
      <c r="V15" s="135">
        <f t="shared" si="6"/>
        <v>0</v>
      </c>
      <c r="W15" s="135"/>
      <c r="X15" s="135" t="s">
        <v>1458</v>
      </c>
      <c r="Y15" s="135" t="s">
        <v>1459</v>
      </c>
      <c r="Z15" s="125"/>
      <c r="AA15" s="125"/>
      <c r="AB15" s="125"/>
      <c r="AC15" s="125"/>
      <c r="AD15" s="125"/>
      <c r="AE15" s="125"/>
      <c r="AF15" s="125"/>
      <c r="AG15" s="125" t="s">
        <v>1460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ht="22.5" outlineLevel="1" x14ac:dyDescent="0.2">
      <c r="A16" s="155">
        <v>8</v>
      </c>
      <c r="B16" s="156" t="s">
        <v>255</v>
      </c>
      <c r="C16" s="164" t="s">
        <v>256</v>
      </c>
      <c r="D16" s="157" t="s">
        <v>1672</v>
      </c>
      <c r="E16" s="158">
        <v>4</v>
      </c>
      <c r="F16" s="159"/>
      <c r="G16" s="160">
        <f t="shared" si="0"/>
        <v>0</v>
      </c>
      <c r="H16" s="204">
        <v>0</v>
      </c>
      <c r="I16" s="160">
        <f t="shared" si="1"/>
        <v>0</v>
      </c>
      <c r="J16" s="204">
        <v>5120</v>
      </c>
      <c r="K16" s="160">
        <f t="shared" si="2"/>
        <v>20480</v>
      </c>
      <c r="L16" s="160">
        <v>21</v>
      </c>
      <c r="M16" s="160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60"/>
      <c r="S16" s="160" t="s">
        <v>1456</v>
      </c>
      <c r="T16" s="161" t="s">
        <v>1457</v>
      </c>
      <c r="U16" s="135">
        <v>0</v>
      </c>
      <c r="V16" s="135">
        <f t="shared" si="6"/>
        <v>0</v>
      </c>
      <c r="W16" s="135"/>
      <c r="X16" s="135" t="s">
        <v>1458</v>
      </c>
      <c r="Y16" s="135" t="s">
        <v>1459</v>
      </c>
      <c r="Z16" s="125"/>
      <c r="AA16" s="203"/>
      <c r="AB16" s="125"/>
      <c r="AC16" s="125"/>
      <c r="AD16" s="125"/>
      <c r="AE16" s="125"/>
      <c r="AF16" s="125"/>
      <c r="AG16" s="125" t="s">
        <v>1460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outlineLevel="1" x14ac:dyDescent="0.2">
      <c r="A17" s="205" t="s">
        <v>723</v>
      </c>
      <c r="B17" s="156" t="s">
        <v>724</v>
      </c>
      <c r="C17" s="164" t="s">
        <v>725</v>
      </c>
      <c r="D17" s="157" t="s">
        <v>1672</v>
      </c>
      <c r="E17" s="158">
        <v>2</v>
      </c>
      <c r="F17" s="159"/>
      <c r="G17" s="160">
        <f t="shared" si="0"/>
        <v>0</v>
      </c>
      <c r="H17" s="204"/>
      <c r="I17" s="160"/>
      <c r="J17" s="204"/>
      <c r="K17" s="160"/>
      <c r="L17" s="160"/>
      <c r="M17" s="160"/>
      <c r="N17" s="158"/>
      <c r="O17" s="158"/>
      <c r="P17" s="158"/>
      <c r="Q17" s="158"/>
      <c r="R17" s="160"/>
      <c r="S17" s="160"/>
      <c r="T17" s="161"/>
      <c r="U17" s="135"/>
      <c r="V17" s="135"/>
      <c r="W17" s="135"/>
      <c r="X17" s="135"/>
      <c r="Y17" s="135"/>
      <c r="Z17" s="125"/>
      <c r="AA17" s="203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outlineLevel="1" x14ac:dyDescent="0.2">
      <c r="A18" s="155">
        <v>9</v>
      </c>
      <c r="B18" s="156" t="s">
        <v>257</v>
      </c>
      <c r="C18" s="164" t="s">
        <v>258</v>
      </c>
      <c r="D18" s="157" t="s">
        <v>1672</v>
      </c>
      <c r="E18" s="158">
        <v>65</v>
      </c>
      <c r="F18" s="159"/>
      <c r="G18" s="160">
        <f t="shared" si="0"/>
        <v>0</v>
      </c>
      <c r="H18" s="204">
        <v>0</v>
      </c>
      <c r="I18" s="160">
        <f t="shared" si="1"/>
        <v>0</v>
      </c>
      <c r="J18" s="204">
        <v>190</v>
      </c>
      <c r="K18" s="160">
        <f t="shared" si="2"/>
        <v>12350</v>
      </c>
      <c r="L18" s="160">
        <v>21</v>
      </c>
      <c r="M18" s="160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60"/>
      <c r="S18" s="160" t="s">
        <v>1456</v>
      </c>
      <c r="T18" s="161" t="s">
        <v>1457</v>
      </c>
      <c r="U18" s="135">
        <v>0</v>
      </c>
      <c r="V18" s="135">
        <f t="shared" si="6"/>
        <v>0</v>
      </c>
      <c r="W18" s="135"/>
      <c r="X18" s="135" t="s">
        <v>1458</v>
      </c>
      <c r="Y18" s="135" t="s">
        <v>1459</v>
      </c>
      <c r="Z18" s="125"/>
      <c r="AA18" s="125"/>
      <c r="AB18" s="125"/>
      <c r="AC18" s="125"/>
      <c r="AD18" s="125"/>
      <c r="AE18" s="125"/>
      <c r="AF18" s="125"/>
      <c r="AG18" s="125" t="s">
        <v>1460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</row>
    <row r="19" spans="1:60" outlineLevel="1" x14ac:dyDescent="0.2">
      <c r="A19" s="155">
        <v>10</v>
      </c>
      <c r="B19" s="156" t="s">
        <v>259</v>
      </c>
      <c r="C19" s="164" t="s">
        <v>260</v>
      </c>
      <c r="D19" s="157" t="s">
        <v>1672</v>
      </c>
      <c r="E19" s="158">
        <v>12</v>
      </c>
      <c r="F19" s="159"/>
      <c r="G19" s="160">
        <f t="shared" si="0"/>
        <v>0</v>
      </c>
      <c r="H19" s="204">
        <v>0</v>
      </c>
      <c r="I19" s="160">
        <f t="shared" si="1"/>
        <v>0</v>
      </c>
      <c r="J19" s="204">
        <v>160</v>
      </c>
      <c r="K19" s="160">
        <f t="shared" si="2"/>
        <v>1920</v>
      </c>
      <c r="L19" s="160">
        <v>21</v>
      </c>
      <c r="M19" s="160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60"/>
      <c r="S19" s="160" t="s">
        <v>1456</v>
      </c>
      <c r="T19" s="161" t="s">
        <v>1457</v>
      </c>
      <c r="U19" s="135">
        <v>0</v>
      </c>
      <c r="V19" s="135">
        <f t="shared" si="6"/>
        <v>0</v>
      </c>
      <c r="W19" s="135"/>
      <c r="X19" s="135" t="s">
        <v>1458</v>
      </c>
      <c r="Y19" s="135" t="s">
        <v>1459</v>
      </c>
      <c r="Z19" s="125"/>
      <c r="AA19" s="125"/>
      <c r="AB19" s="125"/>
      <c r="AC19" s="125"/>
      <c r="AD19" s="125"/>
      <c r="AE19" s="125"/>
      <c r="AF19" s="125"/>
      <c r="AG19" s="125" t="s">
        <v>1460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outlineLevel="1" x14ac:dyDescent="0.2">
      <c r="A20" s="155">
        <v>11</v>
      </c>
      <c r="B20" s="156" t="s">
        <v>261</v>
      </c>
      <c r="C20" s="164" t="s">
        <v>262</v>
      </c>
      <c r="D20" s="157" t="s">
        <v>1716</v>
      </c>
      <c r="E20" s="158">
        <v>26</v>
      </c>
      <c r="F20" s="159"/>
      <c r="G20" s="160">
        <f t="shared" si="0"/>
        <v>0</v>
      </c>
      <c r="H20" s="204">
        <v>0</v>
      </c>
      <c r="I20" s="160">
        <f t="shared" si="1"/>
        <v>0</v>
      </c>
      <c r="J20" s="204">
        <v>22</v>
      </c>
      <c r="K20" s="160">
        <f t="shared" si="2"/>
        <v>572</v>
      </c>
      <c r="L20" s="160">
        <v>21</v>
      </c>
      <c r="M20" s="160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60"/>
      <c r="S20" s="160" t="s">
        <v>1456</v>
      </c>
      <c r="T20" s="161" t="s">
        <v>1457</v>
      </c>
      <c r="U20" s="135">
        <v>0</v>
      </c>
      <c r="V20" s="135">
        <f t="shared" si="6"/>
        <v>0</v>
      </c>
      <c r="W20" s="135"/>
      <c r="X20" s="135" t="s">
        <v>1458</v>
      </c>
      <c r="Y20" s="135" t="s">
        <v>1459</v>
      </c>
      <c r="Z20" s="125"/>
      <c r="AA20" s="125"/>
      <c r="AB20" s="125"/>
      <c r="AC20" s="125"/>
      <c r="AD20" s="125"/>
      <c r="AE20" s="125"/>
      <c r="AF20" s="125"/>
      <c r="AG20" s="125" t="s">
        <v>1460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outlineLevel="1" x14ac:dyDescent="0.2">
      <c r="A21" s="155">
        <v>12</v>
      </c>
      <c r="B21" s="156" t="s">
        <v>263</v>
      </c>
      <c r="C21" s="164" t="s">
        <v>264</v>
      </c>
      <c r="D21" s="157" t="s">
        <v>1716</v>
      </c>
      <c r="E21" s="158">
        <v>20</v>
      </c>
      <c r="F21" s="159"/>
      <c r="G21" s="160">
        <f t="shared" si="0"/>
        <v>0</v>
      </c>
      <c r="H21" s="159">
        <v>0</v>
      </c>
      <c r="I21" s="160">
        <f t="shared" si="1"/>
        <v>0</v>
      </c>
      <c r="J21" s="159">
        <v>28</v>
      </c>
      <c r="K21" s="160">
        <f t="shared" si="2"/>
        <v>560</v>
      </c>
      <c r="L21" s="160">
        <v>21</v>
      </c>
      <c r="M21" s="160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60"/>
      <c r="S21" s="160" t="s">
        <v>1456</v>
      </c>
      <c r="T21" s="161" t="s">
        <v>1457</v>
      </c>
      <c r="U21" s="135">
        <v>0</v>
      </c>
      <c r="V21" s="135">
        <f t="shared" si="6"/>
        <v>0</v>
      </c>
      <c r="W21" s="135"/>
      <c r="X21" s="135" t="s">
        <v>1458</v>
      </c>
      <c r="Y21" s="135" t="s">
        <v>1459</v>
      </c>
      <c r="Z21" s="125"/>
      <c r="AA21" s="125"/>
      <c r="AB21" s="125"/>
      <c r="AC21" s="125"/>
      <c r="AD21" s="125"/>
      <c r="AE21" s="125"/>
      <c r="AF21" s="125"/>
      <c r="AG21" s="125" t="s">
        <v>1460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outlineLevel="1" x14ac:dyDescent="0.2">
      <c r="A22" s="155">
        <v>13</v>
      </c>
      <c r="B22" s="156" t="s">
        <v>265</v>
      </c>
      <c r="C22" s="164" t="s">
        <v>266</v>
      </c>
      <c r="D22" s="157" t="s">
        <v>1716</v>
      </c>
      <c r="E22" s="158">
        <v>30</v>
      </c>
      <c r="F22" s="159"/>
      <c r="G22" s="160">
        <f t="shared" si="0"/>
        <v>0</v>
      </c>
      <c r="H22" s="159">
        <v>0</v>
      </c>
      <c r="I22" s="160">
        <f t="shared" si="1"/>
        <v>0</v>
      </c>
      <c r="J22" s="159">
        <v>295</v>
      </c>
      <c r="K22" s="160">
        <f t="shared" si="2"/>
        <v>8850</v>
      </c>
      <c r="L22" s="160">
        <v>21</v>
      </c>
      <c r="M22" s="160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60"/>
      <c r="S22" s="160" t="s">
        <v>1456</v>
      </c>
      <c r="T22" s="161" t="s">
        <v>1457</v>
      </c>
      <c r="U22" s="135">
        <v>0</v>
      </c>
      <c r="V22" s="135">
        <f t="shared" si="6"/>
        <v>0</v>
      </c>
      <c r="W22" s="135"/>
      <c r="X22" s="135" t="s">
        <v>1458</v>
      </c>
      <c r="Y22" s="135" t="s">
        <v>1459</v>
      </c>
      <c r="Z22" s="125"/>
      <c r="AA22" s="125"/>
      <c r="AB22" s="125"/>
      <c r="AC22" s="125"/>
      <c r="AD22" s="125"/>
      <c r="AE22" s="125"/>
      <c r="AF22" s="125"/>
      <c r="AG22" s="125" t="s">
        <v>1460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outlineLevel="1" x14ac:dyDescent="0.2">
      <c r="A23" s="155">
        <v>14</v>
      </c>
      <c r="B23" s="156" t="s">
        <v>267</v>
      </c>
      <c r="C23" s="164" t="s">
        <v>268</v>
      </c>
      <c r="D23" s="157" t="s">
        <v>1716</v>
      </c>
      <c r="E23" s="158">
        <v>40</v>
      </c>
      <c r="F23" s="159"/>
      <c r="G23" s="160">
        <f t="shared" si="0"/>
        <v>0</v>
      </c>
      <c r="H23" s="159">
        <v>0</v>
      </c>
      <c r="I23" s="160">
        <f t="shared" si="1"/>
        <v>0</v>
      </c>
      <c r="J23" s="159">
        <v>250</v>
      </c>
      <c r="K23" s="160">
        <f t="shared" si="2"/>
        <v>10000</v>
      </c>
      <c r="L23" s="160">
        <v>21</v>
      </c>
      <c r="M23" s="160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60"/>
      <c r="S23" s="160" t="s">
        <v>1456</v>
      </c>
      <c r="T23" s="161" t="s">
        <v>1457</v>
      </c>
      <c r="U23" s="135">
        <v>0</v>
      </c>
      <c r="V23" s="135">
        <f t="shared" si="6"/>
        <v>0</v>
      </c>
      <c r="W23" s="135"/>
      <c r="X23" s="135" t="s">
        <v>1458</v>
      </c>
      <c r="Y23" s="135" t="s">
        <v>1459</v>
      </c>
      <c r="Z23" s="125"/>
      <c r="AA23" s="125"/>
      <c r="AB23" s="125"/>
      <c r="AC23" s="125"/>
      <c r="AD23" s="125"/>
      <c r="AE23" s="125"/>
      <c r="AF23" s="125"/>
      <c r="AG23" s="125" t="s">
        <v>1460</v>
      </c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ht="22.5" outlineLevel="1" x14ac:dyDescent="0.2">
      <c r="A24" s="155">
        <v>15</v>
      </c>
      <c r="B24" s="156" t="s">
        <v>269</v>
      </c>
      <c r="C24" s="164" t="s">
        <v>270</v>
      </c>
      <c r="D24" s="157" t="s">
        <v>1672</v>
      </c>
      <c r="E24" s="158">
        <v>6</v>
      </c>
      <c r="F24" s="159"/>
      <c r="G24" s="160">
        <f t="shared" si="0"/>
        <v>0</v>
      </c>
      <c r="H24" s="159">
        <v>0</v>
      </c>
      <c r="I24" s="160">
        <f t="shared" si="1"/>
        <v>0</v>
      </c>
      <c r="J24" s="159">
        <v>85</v>
      </c>
      <c r="K24" s="160">
        <f t="shared" si="2"/>
        <v>510</v>
      </c>
      <c r="L24" s="160">
        <v>21</v>
      </c>
      <c r="M24" s="160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60"/>
      <c r="S24" s="160" t="s">
        <v>1456</v>
      </c>
      <c r="T24" s="161" t="s">
        <v>1457</v>
      </c>
      <c r="U24" s="135">
        <v>0</v>
      </c>
      <c r="V24" s="135">
        <f t="shared" si="6"/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1460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outlineLevel="1" x14ac:dyDescent="0.2">
      <c r="A25" s="155">
        <v>16</v>
      </c>
      <c r="B25" s="156" t="s">
        <v>271</v>
      </c>
      <c r="C25" s="164" t="s">
        <v>272</v>
      </c>
      <c r="D25" s="157" t="s">
        <v>1672</v>
      </c>
      <c r="E25" s="158">
        <v>59</v>
      </c>
      <c r="F25" s="159"/>
      <c r="G25" s="160">
        <f t="shared" si="0"/>
        <v>0</v>
      </c>
      <c r="H25" s="159">
        <v>0</v>
      </c>
      <c r="I25" s="160">
        <f t="shared" si="1"/>
        <v>0</v>
      </c>
      <c r="J25" s="159">
        <v>19</v>
      </c>
      <c r="K25" s="160">
        <f t="shared" si="2"/>
        <v>1121</v>
      </c>
      <c r="L25" s="160">
        <v>21</v>
      </c>
      <c r="M25" s="160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60"/>
      <c r="S25" s="160" t="s">
        <v>1456</v>
      </c>
      <c r="T25" s="161" t="s">
        <v>1457</v>
      </c>
      <c r="U25" s="135">
        <v>0</v>
      </c>
      <c r="V25" s="135">
        <f t="shared" si="6"/>
        <v>0</v>
      </c>
      <c r="W25" s="135"/>
      <c r="X25" s="135" t="s">
        <v>1458</v>
      </c>
      <c r="Y25" s="135" t="s">
        <v>1459</v>
      </c>
      <c r="Z25" s="125"/>
      <c r="AA25" s="125"/>
      <c r="AB25" s="125"/>
      <c r="AC25" s="125"/>
      <c r="AD25" s="125"/>
      <c r="AE25" s="125"/>
      <c r="AF25" s="125"/>
      <c r="AG25" s="125" t="s">
        <v>1460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outlineLevel="1" x14ac:dyDescent="0.2">
      <c r="A26" s="155">
        <v>17</v>
      </c>
      <c r="B26" s="156" t="s">
        <v>273</v>
      </c>
      <c r="C26" s="164" t="s">
        <v>274</v>
      </c>
      <c r="D26" s="157" t="s">
        <v>1672</v>
      </c>
      <c r="E26" s="158">
        <v>18</v>
      </c>
      <c r="F26" s="159"/>
      <c r="G26" s="160">
        <f t="shared" si="0"/>
        <v>0</v>
      </c>
      <c r="H26" s="159">
        <v>0</v>
      </c>
      <c r="I26" s="160">
        <f t="shared" si="1"/>
        <v>0</v>
      </c>
      <c r="J26" s="159">
        <v>65</v>
      </c>
      <c r="K26" s="160">
        <f t="shared" si="2"/>
        <v>1170</v>
      </c>
      <c r="L26" s="160">
        <v>21</v>
      </c>
      <c r="M26" s="160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60"/>
      <c r="S26" s="160" t="s">
        <v>1456</v>
      </c>
      <c r="T26" s="161" t="s">
        <v>1457</v>
      </c>
      <c r="U26" s="135">
        <v>0</v>
      </c>
      <c r="V26" s="135">
        <f t="shared" si="6"/>
        <v>0</v>
      </c>
      <c r="W26" s="135"/>
      <c r="X26" s="135" t="s">
        <v>1458</v>
      </c>
      <c r="Y26" s="135" t="s">
        <v>1459</v>
      </c>
      <c r="Z26" s="125"/>
      <c r="AA26" s="125"/>
      <c r="AB26" s="125"/>
      <c r="AC26" s="125"/>
      <c r="AD26" s="125"/>
      <c r="AE26" s="125"/>
      <c r="AF26" s="125"/>
      <c r="AG26" s="125" t="s">
        <v>1460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outlineLevel="1" x14ac:dyDescent="0.2">
      <c r="A27" s="155">
        <v>18</v>
      </c>
      <c r="B27" s="156" t="s">
        <v>275</v>
      </c>
      <c r="C27" s="164" t="s">
        <v>276</v>
      </c>
      <c r="D27" s="157" t="s">
        <v>1672</v>
      </c>
      <c r="E27" s="158">
        <v>12</v>
      </c>
      <c r="F27" s="159"/>
      <c r="G27" s="160">
        <f t="shared" si="0"/>
        <v>0</v>
      </c>
      <c r="H27" s="159">
        <v>0</v>
      </c>
      <c r="I27" s="160">
        <f t="shared" si="1"/>
        <v>0</v>
      </c>
      <c r="J27" s="159">
        <v>85</v>
      </c>
      <c r="K27" s="160">
        <f t="shared" si="2"/>
        <v>1020</v>
      </c>
      <c r="L27" s="160">
        <v>21</v>
      </c>
      <c r="M27" s="160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60"/>
      <c r="S27" s="160" t="s">
        <v>1456</v>
      </c>
      <c r="T27" s="161" t="s">
        <v>1457</v>
      </c>
      <c r="U27" s="135">
        <v>0</v>
      </c>
      <c r="V27" s="135">
        <f t="shared" si="6"/>
        <v>0</v>
      </c>
      <c r="W27" s="135"/>
      <c r="X27" s="135" t="s">
        <v>1458</v>
      </c>
      <c r="Y27" s="135" t="s">
        <v>1459</v>
      </c>
      <c r="Z27" s="125"/>
      <c r="AA27" s="125"/>
      <c r="AB27" s="125"/>
      <c r="AC27" s="125"/>
      <c r="AD27" s="125"/>
      <c r="AE27" s="125"/>
      <c r="AF27" s="125"/>
      <c r="AG27" s="125" t="s">
        <v>1460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1" x14ac:dyDescent="0.2">
      <c r="A28" s="155">
        <v>19</v>
      </c>
      <c r="B28" s="156" t="s">
        <v>277</v>
      </c>
      <c r="C28" s="164" t="s">
        <v>278</v>
      </c>
      <c r="D28" s="157" t="s">
        <v>1672</v>
      </c>
      <c r="E28" s="158">
        <v>8</v>
      </c>
      <c r="F28" s="159"/>
      <c r="G28" s="160">
        <f t="shared" si="0"/>
        <v>0</v>
      </c>
      <c r="H28" s="159">
        <v>0</v>
      </c>
      <c r="I28" s="160">
        <f t="shared" si="1"/>
        <v>0</v>
      </c>
      <c r="J28" s="159">
        <v>92</v>
      </c>
      <c r="K28" s="160">
        <f t="shared" si="2"/>
        <v>736</v>
      </c>
      <c r="L28" s="160">
        <v>21</v>
      </c>
      <c r="M28" s="160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60"/>
      <c r="S28" s="160" t="s">
        <v>1456</v>
      </c>
      <c r="T28" s="161" t="s">
        <v>1457</v>
      </c>
      <c r="U28" s="135">
        <v>0</v>
      </c>
      <c r="V28" s="135">
        <f t="shared" si="6"/>
        <v>0</v>
      </c>
      <c r="W28" s="135"/>
      <c r="X28" s="135" t="s">
        <v>1458</v>
      </c>
      <c r="Y28" s="135" t="s">
        <v>1459</v>
      </c>
      <c r="Z28" s="125"/>
      <c r="AA28" s="125"/>
      <c r="AB28" s="125"/>
      <c r="AC28" s="125"/>
      <c r="AD28" s="125"/>
      <c r="AE28" s="125"/>
      <c r="AF28" s="125"/>
      <c r="AG28" s="125" t="s">
        <v>1460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1" x14ac:dyDescent="0.2">
      <c r="A29" s="155">
        <v>20</v>
      </c>
      <c r="B29" s="156" t="s">
        <v>279</v>
      </c>
      <c r="C29" s="164" t="s">
        <v>280</v>
      </c>
      <c r="D29" s="157" t="s">
        <v>1672</v>
      </c>
      <c r="E29" s="158">
        <v>16</v>
      </c>
      <c r="F29" s="159"/>
      <c r="G29" s="160">
        <f t="shared" si="0"/>
        <v>0</v>
      </c>
      <c r="H29" s="159">
        <v>0</v>
      </c>
      <c r="I29" s="160">
        <f t="shared" si="1"/>
        <v>0</v>
      </c>
      <c r="J29" s="159">
        <v>22</v>
      </c>
      <c r="K29" s="160">
        <f t="shared" si="2"/>
        <v>352</v>
      </c>
      <c r="L29" s="160">
        <v>21</v>
      </c>
      <c r="M29" s="160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60"/>
      <c r="S29" s="160" t="s">
        <v>1456</v>
      </c>
      <c r="T29" s="161" t="s">
        <v>1457</v>
      </c>
      <c r="U29" s="135">
        <v>0</v>
      </c>
      <c r="V29" s="135">
        <f t="shared" si="6"/>
        <v>0</v>
      </c>
      <c r="W29" s="135"/>
      <c r="X29" s="135" t="s">
        <v>1458</v>
      </c>
      <c r="Y29" s="135" t="s">
        <v>1459</v>
      </c>
      <c r="Z29" s="125"/>
      <c r="AA29" s="125"/>
      <c r="AB29" s="125"/>
      <c r="AC29" s="125"/>
      <c r="AD29" s="125"/>
      <c r="AE29" s="125"/>
      <c r="AF29" s="125"/>
      <c r="AG29" s="125" t="s">
        <v>1460</v>
      </c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outlineLevel="1" x14ac:dyDescent="0.2">
      <c r="A30" s="155">
        <v>21</v>
      </c>
      <c r="B30" s="156" t="s">
        <v>281</v>
      </c>
      <c r="C30" s="164" t="s">
        <v>282</v>
      </c>
      <c r="D30" s="157" t="s">
        <v>1672</v>
      </c>
      <c r="E30" s="158">
        <v>7</v>
      </c>
      <c r="F30" s="159"/>
      <c r="G30" s="160">
        <f t="shared" si="0"/>
        <v>0</v>
      </c>
      <c r="H30" s="159">
        <v>0</v>
      </c>
      <c r="I30" s="160">
        <f t="shared" si="1"/>
        <v>0</v>
      </c>
      <c r="J30" s="159">
        <v>320</v>
      </c>
      <c r="K30" s="160">
        <f t="shared" si="2"/>
        <v>2240</v>
      </c>
      <c r="L30" s="160">
        <v>21</v>
      </c>
      <c r="M30" s="160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60"/>
      <c r="S30" s="160" t="s">
        <v>1456</v>
      </c>
      <c r="T30" s="161" t="s">
        <v>1457</v>
      </c>
      <c r="U30" s="135">
        <v>0</v>
      </c>
      <c r="V30" s="135">
        <f t="shared" si="6"/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1460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1" x14ac:dyDescent="0.2">
      <c r="A31" s="155">
        <v>22</v>
      </c>
      <c r="B31" s="156" t="s">
        <v>283</v>
      </c>
      <c r="C31" s="164" t="s">
        <v>284</v>
      </c>
      <c r="D31" s="157" t="s">
        <v>1672</v>
      </c>
      <c r="E31" s="158">
        <v>235</v>
      </c>
      <c r="F31" s="159"/>
      <c r="G31" s="160">
        <f t="shared" si="0"/>
        <v>0</v>
      </c>
      <c r="H31" s="159">
        <v>0</v>
      </c>
      <c r="I31" s="160">
        <f t="shared" si="1"/>
        <v>0</v>
      </c>
      <c r="J31" s="159">
        <v>50</v>
      </c>
      <c r="K31" s="160">
        <f t="shared" si="2"/>
        <v>11750</v>
      </c>
      <c r="L31" s="160">
        <v>21</v>
      </c>
      <c r="M31" s="160">
        <f t="shared" si="3"/>
        <v>0</v>
      </c>
      <c r="N31" s="158">
        <v>0</v>
      </c>
      <c r="O31" s="158">
        <f t="shared" si="4"/>
        <v>0</v>
      </c>
      <c r="P31" s="158">
        <v>0</v>
      </c>
      <c r="Q31" s="158">
        <f t="shared" si="5"/>
        <v>0</v>
      </c>
      <c r="R31" s="160"/>
      <c r="S31" s="160" t="s">
        <v>1456</v>
      </c>
      <c r="T31" s="161" t="s">
        <v>1457</v>
      </c>
      <c r="U31" s="135">
        <v>0</v>
      </c>
      <c r="V31" s="135">
        <f t="shared" si="6"/>
        <v>0</v>
      </c>
      <c r="W31" s="135"/>
      <c r="X31" s="135" t="s">
        <v>1458</v>
      </c>
      <c r="Y31" s="135" t="s">
        <v>1459</v>
      </c>
      <c r="Z31" s="125"/>
      <c r="AA31" s="125"/>
      <c r="AB31" s="125"/>
      <c r="AC31" s="125"/>
      <c r="AD31" s="125"/>
      <c r="AE31" s="125"/>
      <c r="AF31" s="125"/>
      <c r="AG31" s="125" t="s">
        <v>1460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1" x14ac:dyDescent="0.2">
      <c r="A32" s="155">
        <v>23</v>
      </c>
      <c r="B32" s="156" t="s">
        <v>285</v>
      </c>
      <c r="C32" s="164" t="s">
        <v>286</v>
      </c>
      <c r="D32" s="157" t="s">
        <v>1716</v>
      </c>
      <c r="E32" s="158">
        <v>60</v>
      </c>
      <c r="F32" s="159"/>
      <c r="G32" s="160">
        <f t="shared" si="0"/>
        <v>0</v>
      </c>
      <c r="H32" s="159">
        <v>0</v>
      </c>
      <c r="I32" s="160">
        <f t="shared" si="1"/>
        <v>0</v>
      </c>
      <c r="J32" s="159">
        <v>26</v>
      </c>
      <c r="K32" s="160">
        <f t="shared" si="2"/>
        <v>1560</v>
      </c>
      <c r="L32" s="160">
        <v>21</v>
      </c>
      <c r="M32" s="160">
        <f t="shared" si="3"/>
        <v>0</v>
      </c>
      <c r="N32" s="158">
        <v>0</v>
      </c>
      <c r="O32" s="158">
        <f t="shared" si="4"/>
        <v>0</v>
      </c>
      <c r="P32" s="158">
        <v>0</v>
      </c>
      <c r="Q32" s="158">
        <f t="shared" si="5"/>
        <v>0</v>
      </c>
      <c r="R32" s="160"/>
      <c r="S32" s="160" t="s">
        <v>1456</v>
      </c>
      <c r="T32" s="161" t="s">
        <v>1457</v>
      </c>
      <c r="U32" s="135">
        <v>0</v>
      </c>
      <c r="V32" s="135">
        <f t="shared" si="6"/>
        <v>0</v>
      </c>
      <c r="W32" s="135"/>
      <c r="X32" s="135" t="s">
        <v>1458</v>
      </c>
      <c r="Y32" s="135" t="s">
        <v>1459</v>
      </c>
      <c r="Z32" s="125"/>
      <c r="AA32" s="125"/>
      <c r="AB32" s="125"/>
      <c r="AC32" s="125"/>
      <c r="AD32" s="125"/>
      <c r="AE32" s="125"/>
      <c r="AF32" s="125"/>
      <c r="AG32" s="125" t="s">
        <v>1460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outlineLevel="1" x14ac:dyDescent="0.2">
      <c r="A33" s="155">
        <v>24</v>
      </c>
      <c r="B33" s="156" t="s">
        <v>287</v>
      </c>
      <c r="C33" s="164" t="s">
        <v>288</v>
      </c>
      <c r="D33" s="157" t="s">
        <v>1716</v>
      </c>
      <c r="E33" s="158">
        <v>10</v>
      </c>
      <c r="F33" s="159"/>
      <c r="G33" s="160">
        <f t="shared" si="0"/>
        <v>0</v>
      </c>
      <c r="H33" s="159">
        <v>0</v>
      </c>
      <c r="I33" s="160">
        <f t="shared" si="1"/>
        <v>0</v>
      </c>
      <c r="J33" s="159">
        <v>205</v>
      </c>
      <c r="K33" s="160">
        <f t="shared" si="2"/>
        <v>2050</v>
      </c>
      <c r="L33" s="160">
        <v>21</v>
      </c>
      <c r="M33" s="160">
        <f t="shared" si="3"/>
        <v>0</v>
      </c>
      <c r="N33" s="158">
        <v>0</v>
      </c>
      <c r="O33" s="158">
        <f t="shared" si="4"/>
        <v>0</v>
      </c>
      <c r="P33" s="158">
        <v>0</v>
      </c>
      <c r="Q33" s="158">
        <f t="shared" si="5"/>
        <v>0</v>
      </c>
      <c r="R33" s="160"/>
      <c r="S33" s="160" t="s">
        <v>1456</v>
      </c>
      <c r="T33" s="161" t="s">
        <v>1457</v>
      </c>
      <c r="U33" s="135">
        <v>0</v>
      </c>
      <c r="V33" s="135">
        <f t="shared" si="6"/>
        <v>0</v>
      </c>
      <c r="W33" s="135"/>
      <c r="X33" s="135" t="s">
        <v>1458</v>
      </c>
      <c r="Y33" s="135" t="s">
        <v>1459</v>
      </c>
      <c r="Z33" s="125"/>
      <c r="AA33" s="125"/>
      <c r="AB33" s="125"/>
      <c r="AC33" s="125"/>
      <c r="AD33" s="125"/>
      <c r="AE33" s="125"/>
      <c r="AF33" s="125"/>
      <c r="AG33" s="125" t="s">
        <v>1460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outlineLevel="1" x14ac:dyDescent="0.2">
      <c r="A34" s="155">
        <v>25</v>
      </c>
      <c r="B34" s="156" t="s">
        <v>289</v>
      </c>
      <c r="C34" s="164" t="s">
        <v>290</v>
      </c>
      <c r="D34" s="157" t="s">
        <v>1716</v>
      </c>
      <c r="E34" s="158">
        <v>105</v>
      </c>
      <c r="F34" s="159"/>
      <c r="G34" s="160">
        <f t="shared" si="0"/>
        <v>0</v>
      </c>
      <c r="H34" s="159">
        <v>0</v>
      </c>
      <c r="I34" s="160">
        <f t="shared" si="1"/>
        <v>0</v>
      </c>
      <c r="J34" s="159">
        <v>135</v>
      </c>
      <c r="K34" s="160">
        <f t="shared" si="2"/>
        <v>14175</v>
      </c>
      <c r="L34" s="160">
        <v>21</v>
      </c>
      <c r="M34" s="160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60"/>
      <c r="S34" s="160" t="s">
        <v>1456</v>
      </c>
      <c r="T34" s="161" t="s">
        <v>1457</v>
      </c>
      <c r="U34" s="135">
        <v>0</v>
      </c>
      <c r="V34" s="135">
        <f t="shared" si="6"/>
        <v>0</v>
      </c>
      <c r="W34" s="135"/>
      <c r="X34" s="135" t="s">
        <v>1458</v>
      </c>
      <c r="Y34" s="135" t="s">
        <v>1459</v>
      </c>
      <c r="Z34" s="125"/>
      <c r="AA34" s="125"/>
      <c r="AB34" s="125"/>
      <c r="AC34" s="125"/>
      <c r="AD34" s="125"/>
      <c r="AE34" s="125"/>
      <c r="AF34" s="125"/>
      <c r="AG34" s="125" t="s">
        <v>1460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outlineLevel="1" x14ac:dyDescent="0.2">
      <c r="A35" s="155">
        <v>26</v>
      </c>
      <c r="B35" s="156" t="s">
        <v>291</v>
      </c>
      <c r="C35" s="164" t="s">
        <v>292</v>
      </c>
      <c r="D35" s="157" t="s">
        <v>1716</v>
      </c>
      <c r="E35" s="158">
        <v>20</v>
      </c>
      <c r="F35" s="159"/>
      <c r="G35" s="160">
        <f t="shared" si="0"/>
        <v>0</v>
      </c>
      <c r="H35" s="159">
        <v>0</v>
      </c>
      <c r="I35" s="160">
        <f t="shared" si="1"/>
        <v>0</v>
      </c>
      <c r="J35" s="159">
        <v>98</v>
      </c>
      <c r="K35" s="160">
        <f t="shared" si="2"/>
        <v>1960</v>
      </c>
      <c r="L35" s="160">
        <v>21</v>
      </c>
      <c r="M35" s="160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60"/>
      <c r="S35" s="160" t="s">
        <v>1456</v>
      </c>
      <c r="T35" s="161" t="s">
        <v>1457</v>
      </c>
      <c r="U35" s="135">
        <v>0</v>
      </c>
      <c r="V35" s="135">
        <f t="shared" si="6"/>
        <v>0</v>
      </c>
      <c r="W35" s="135"/>
      <c r="X35" s="135" t="s">
        <v>1458</v>
      </c>
      <c r="Y35" s="135" t="s">
        <v>1459</v>
      </c>
      <c r="Z35" s="125"/>
      <c r="AA35" s="125"/>
      <c r="AB35" s="125"/>
      <c r="AC35" s="125"/>
      <c r="AD35" s="125"/>
      <c r="AE35" s="125"/>
      <c r="AF35" s="125"/>
      <c r="AG35" s="125" t="s">
        <v>1460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outlineLevel="1" x14ac:dyDescent="0.2">
      <c r="A36" s="155">
        <v>27</v>
      </c>
      <c r="B36" s="156" t="s">
        <v>293</v>
      </c>
      <c r="C36" s="164" t="s">
        <v>294</v>
      </c>
      <c r="D36" s="157" t="s">
        <v>1716</v>
      </c>
      <c r="E36" s="158">
        <v>110</v>
      </c>
      <c r="F36" s="159"/>
      <c r="G36" s="160">
        <f t="shared" si="0"/>
        <v>0</v>
      </c>
      <c r="H36" s="159">
        <v>0</v>
      </c>
      <c r="I36" s="160">
        <f t="shared" si="1"/>
        <v>0</v>
      </c>
      <c r="J36" s="159">
        <v>48</v>
      </c>
      <c r="K36" s="160">
        <f t="shared" si="2"/>
        <v>5280</v>
      </c>
      <c r="L36" s="160">
        <v>21</v>
      </c>
      <c r="M36" s="160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60"/>
      <c r="S36" s="160" t="s">
        <v>1456</v>
      </c>
      <c r="T36" s="161" t="s">
        <v>1457</v>
      </c>
      <c r="U36" s="135">
        <v>0</v>
      </c>
      <c r="V36" s="135">
        <f t="shared" si="6"/>
        <v>0</v>
      </c>
      <c r="W36" s="135"/>
      <c r="X36" s="135" t="s">
        <v>1458</v>
      </c>
      <c r="Y36" s="135" t="s">
        <v>1459</v>
      </c>
      <c r="Z36" s="125"/>
      <c r="AA36" s="125"/>
      <c r="AB36" s="125"/>
      <c r="AC36" s="125"/>
      <c r="AD36" s="125"/>
      <c r="AE36" s="125"/>
      <c r="AF36" s="125"/>
      <c r="AG36" s="125" t="s">
        <v>1460</v>
      </c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55">
        <v>28</v>
      </c>
      <c r="B37" s="156" t="s">
        <v>295</v>
      </c>
      <c r="C37" s="164" t="s">
        <v>296</v>
      </c>
      <c r="D37" s="157" t="s">
        <v>1716</v>
      </c>
      <c r="E37" s="158">
        <v>180</v>
      </c>
      <c r="F37" s="159"/>
      <c r="G37" s="160">
        <f t="shared" si="0"/>
        <v>0</v>
      </c>
      <c r="H37" s="159">
        <v>0</v>
      </c>
      <c r="I37" s="160">
        <f t="shared" si="1"/>
        <v>0</v>
      </c>
      <c r="J37" s="159">
        <v>39</v>
      </c>
      <c r="K37" s="160">
        <f t="shared" si="2"/>
        <v>7020</v>
      </c>
      <c r="L37" s="160">
        <v>21</v>
      </c>
      <c r="M37" s="160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60"/>
      <c r="S37" s="160" t="s">
        <v>1456</v>
      </c>
      <c r="T37" s="161" t="s">
        <v>1457</v>
      </c>
      <c r="U37" s="135">
        <v>0</v>
      </c>
      <c r="V37" s="135">
        <f t="shared" si="6"/>
        <v>0</v>
      </c>
      <c r="W37" s="135"/>
      <c r="X37" s="135" t="s">
        <v>1458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1460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1" x14ac:dyDescent="0.2">
      <c r="A38" s="155">
        <v>29</v>
      </c>
      <c r="B38" s="156" t="s">
        <v>297</v>
      </c>
      <c r="C38" s="164" t="s">
        <v>298</v>
      </c>
      <c r="D38" s="157" t="s">
        <v>1716</v>
      </c>
      <c r="E38" s="158">
        <v>260</v>
      </c>
      <c r="F38" s="159"/>
      <c r="G38" s="160">
        <f t="shared" si="0"/>
        <v>0</v>
      </c>
      <c r="H38" s="159">
        <v>0</v>
      </c>
      <c r="I38" s="160">
        <f t="shared" si="1"/>
        <v>0</v>
      </c>
      <c r="J38" s="159">
        <v>28</v>
      </c>
      <c r="K38" s="160">
        <f t="shared" si="2"/>
        <v>7280</v>
      </c>
      <c r="L38" s="160">
        <v>21</v>
      </c>
      <c r="M38" s="160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60"/>
      <c r="S38" s="160" t="s">
        <v>1456</v>
      </c>
      <c r="T38" s="161" t="s">
        <v>1457</v>
      </c>
      <c r="U38" s="135">
        <v>0</v>
      </c>
      <c r="V38" s="135">
        <f t="shared" si="6"/>
        <v>0</v>
      </c>
      <c r="W38" s="135"/>
      <c r="X38" s="135" t="s">
        <v>1458</v>
      </c>
      <c r="Y38" s="135" t="s">
        <v>1459</v>
      </c>
      <c r="Z38" s="125"/>
      <c r="AA38" s="125"/>
      <c r="AB38" s="125"/>
      <c r="AC38" s="125"/>
      <c r="AD38" s="125"/>
      <c r="AE38" s="125"/>
      <c r="AF38" s="125"/>
      <c r="AG38" s="125" t="s">
        <v>1460</v>
      </c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outlineLevel="1" x14ac:dyDescent="0.2">
      <c r="A39" s="155">
        <v>30</v>
      </c>
      <c r="B39" s="156" t="s">
        <v>299</v>
      </c>
      <c r="C39" s="164" t="s">
        <v>300</v>
      </c>
      <c r="D39" s="157" t="s">
        <v>1716</v>
      </c>
      <c r="E39" s="158">
        <v>50</v>
      </c>
      <c r="F39" s="159"/>
      <c r="G39" s="160">
        <f t="shared" si="0"/>
        <v>0</v>
      </c>
      <c r="H39" s="159">
        <v>0</v>
      </c>
      <c r="I39" s="160">
        <f t="shared" si="1"/>
        <v>0</v>
      </c>
      <c r="J39" s="159">
        <v>19</v>
      </c>
      <c r="K39" s="160">
        <f t="shared" si="2"/>
        <v>950</v>
      </c>
      <c r="L39" s="160">
        <v>21</v>
      </c>
      <c r="M39" s="160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60"/>
      <c r="S39" s="160" t="s">
        <v>1456</v>
      </c>
      <c r="T39" s="161" t="s">
        <v>1457</v>
      </c>
      <c r="U39" s="135">
        <v>0</v>
      </c>
      <c r="V39" s="135">
        <f t="shared" si="6"/>
        <v>0</v>
      </c>
      <c r="W39" s="135"/>
      <c r="X39" s="135" t="s">
        <v>1458</v>
      </c>
      <c r="Y39" s="135" t="s">
        <v>1459</v>
      </c>
      <c r="Z39" s="125"/>
      <c r="AA39" s="125"/>
      <c r="AB39" s="125"/>
      <c r="AC39" s="125"/>
      <c r="AD39" s="125"/>
      <c r="AE39" s="125"/>
      <c r="AF39" s="125"/>
      <c r="AG39" s="125" t="s">
        <v>1460</v>
      </c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1" x14ac:dyDescent="0.2">
      <c r="A40" s="155">
        <v>31</v>
      </c>
      <c r="B40" s="156" t="s">
        <v>301</v>
      </c>
      <c r="C40" s="164" t="s">
        <v>302</v>
      </c>
      <c r="D40" s="157" t="s">
        <v>1716</v>
      </c>
      <c r="E40" s="158">
        <v>795</v>
      </c>
      <c r="F40" s="159"/>
      <c r="G40" s="160">
        <f t="shared" si="0"/>
        <v>0</v>
      </c>
      <c r="H40" s="159">
        <v>0</v>
      </c>
      <c r="I40" s="160">
        <f t="shared" si="1"/>
        <v>0</v>
      </c>
      <c r="J40" s="159">
        <v>45</v>
      </c>
      <c r="K40" s="160">
        <f t="shared" si="2"/>
        <v>35775</v>
      </c>
      <c r="L40" s="160">
        <v>21</v>
      </c>
      <c r="M40" s="160">
        <f t="shared" si="3"/>
        <v>0</v>
      </c>
      <c r="N40" s="158">
        <v>0</v>
      </c>
      <c r="O40" s="158">
        <f t="shared" si="4"/>
        <v>0</v>
      </c>
      <c r="P40" s="158">
        <v>0</v>
      </c>
      <c r="Q40" s="158">
        <f t="shared" si="5"/>
        <v>0</v>
      </c>
      <c r="R40" s="160"/>
      <c r="S40" s="160" t="s">
        <v>1456</v>
      </c>
      <c r="T40" s="161" t="s">
        <v>1457</v>
      </c>
      <c r="U40" s="135">
        <v>0</v>
      </c>
      <c r="V40" s="135">
        <f t="shared" si="6"/>
        <v>0</v>
      </c>
      <c r="W40" s="135"/>
      <c r="X40" s="135" t="s">
        <v>1458</v>
      </c>
      <c r="Y40" s="135" t="s">
        <v>1459</v>
      </c>
      <c r="Z40" s="125"/>
      <c r="AA40" s="125"/>
      <c r="AB40" s="125"/>
      <c r="AC40" s="125"/>
      <c r="AD40" s="125"/>
      <c r="AE40" s="125"/>
      <c r="AF40" s="125"/>
      <c r="AG40" s="125" t="s">
        <v>1460</v>
      </c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ht="22.5" outlineLevel="1" x14ac:dyDescent="0.2">
      <c r="A41" s="155">
        <v>32</v>
      </c>
      <c r="B41" s="156" t="s">
        <v>303</v>
      </c>
      <c r="C41" s="164" t="s">
        <v>304</v>
      </c>
      <c r="D41" s="157" t="s">
        <v>1672</v>
      </c>
      <c r="E41" s="158">
        <v>5</v>
      </c>
      <c r="F41" s="159"/>
      <c r="G41" s="160">
        <f t="shared" si="0"/>
        <v>0</v>
      </c>
      <c r="H41" s="159">
        <v>0</v>
      </c>
      <c r="I41" s="160">
        <f t="shared" si="1"/>
        <v>0</v>
      </c>
      <c r="J41" s="159">
        <v>1260</v>
      </c>
      <c r="K41" s="160">
        <f t="shared" si="2"/>
        <v>6300</v>
      </c>
      <c r="L41" s="160">
        <v>21</v>
      </c>
      <c r="M41" s="160">
        <f t="shared" si="3"/>
        <v>0</v>
      </c>
      <c r="N41" s="158">
        <v>0</v>
      </c>
      <c r="O41" s="158">
        <f t="shared" si="4"/>
        <v>0</v>
      </c>
      <c r="P41" s="158">
        <v>0</v>
      </c>
      <c r="Q41" s="158">
        <f t="shared" si="5"/>
        <v>0</v>
      </c>
      <c r="R41" s="160"/>
      <c r="S41" s="160" t="s">
        <v>1456</v>
      </c>
      <c r="T41" s="161" t="s">
        <v>1457</v>
      </c>
      <c r="U41" s="135">
        <v>0</v>
      </c>
      <c r="V41" s="135">
        <f t="shared" si="6"/>
        <v>0</v>
      </c>
      <c r="W41" s="135"/>
      <c r="X41" s="135" t="s">
        <v>1458</v>
      </c>
      <c r="Y41" s="135" t="s">
        <v>1459</v>
      </c>
      <c r="Z41" s="125"/>
      <c r="AA41" s="125"/>
      <c r="AB41" s="125"/>
      <c r="AC41" s="125"/>
      <c r="AD41" s="125"/>
      <c r="AE41" s="125"/>
      <c r="AF41" s="125"/>
      <c r="AG41" s="125" t="s">
        <v>1460</v>
      </c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ht="22.5" outlineLevel="1" x14ac:dyDescent="0.2">
      <c r="A42" s="155">
        <v>33</v>
      </c>
      <c r="B42" s="156" t="s">
        <v>305</v>
      </c>
      <c r="C42" s="164" t="s">
        <v>306</v>
      </c>
      <c r="D42" s="157" t="s">
        <v>1672</v>
      </c>
      <c r="E42" s="158">
        <v>10</v>
      </c>
      <c r="F42" s="159"/>
      <c r="G42" s="160">
        <f t="shared" ref="G42:G70" si="7">ROUND(E42*F42,2)</f>
        <v>0</v>
      </c>
      <c r="H42" s="159">
        <v>0</v>
      </c>
      <c r="I42" s="160">
        <f t="shared" ref="I42:I70" si="8">ROUND(E42*H42,2)</f>
        <v>0</v>
      </c>
      <c r="J42" s="159">
        <v>1810</v>
      </c>
      <c r="K42" s="160">
        <f t="shared" ref="K42:K70" si="9">ROUND(E42*J42,2)</f>
        <v>18100</v>
      </c>
      <c r="L42" s="160">
        <v>21</v>
      </c>
      <c r="M42" s="160">
        <f t="shared" ref="M42:M70" si="10">G42*(1+L42/100)</f>
        <v>0</v>
      </c>
      <c r="N42" s="158">
        <v>0</v>
      </c>
      <c r="O42" s="158">
        <f t="shared" ref="O42:O70" si="11">ROUND(E42*N42,2)</f>
        <v>0</v>
      </c>
      <c r="P42" s="158">
        <v>0</v>
      </c>
      <c r="Q42" s="158">
        <f t="shared" ref="Q42:Q70" si="12">ROUND(E42*P42,2)</f>
        <v>0</v>
      </c>
      <c r="R42" s="160"/>
      <c r="S42" s="160" t="s">
        <v>1456</v>
      </c>
      <c r="T42" s="161" t="s">
        <v>1457</v>
      </c>
      <c r="U42" s="135">
        <v>0</v>
      </c>
      <c r="V42" s="135">
        <f t="shared" ref="V42:V70" si="13">ROUND(E42*U42,2)</f>
        <v>0</v>
      </c>
      <c r="W42" s="135"/>
      <c r="X42" s="135" t="s">
        <v>1458</v>
      </c>
      <c r="Y42" s="135" t="s">
        <v>1459</v>
      </c>
      <c r="Z42" s="125"/>
      <c r="AA42" s="125"/>
      <c r="AB42" s="125"/>
      <c r="AC42" s="125"/>
      <c r="AD42" s="125"/>
      <c r="AE42" s="125"/>
      <c r="AF42" s="125"/>
      <c r="AG42" s="125" t="s">
        <v>1460</v>
      </c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</row>
    <row r="43" spans="1:60" ht="22.5" outlineLevel="1" x14ac:dyDescent="0.2">
      <c r="A43" s="155">
        <v>34</v>
      </c>
      <c r="B43" s="156" t="s">
        <v>307</v>
      </c>
      <c r="C43" s="164" t="s">
        <v>308</v>
      </c>
      <c r="D43" s="157" t="s">
        <v>1672</v>
      </c>
      <c r="E43" s="158">
        <v>10</v>
      </c>
      <c r="F43" s="159"/>
      <c r="G43" s="160">
        <f t="shared" si="7"/>
        <v>0</v>
      </c>
      <c r="H43" s="159">
        <v>0</v>
      </c>
      <c r="I43" s="160">
        <f t="shared" si="8"/>
        <v>0</v>
      </c>
      <c r="J43" s="159">
        <v>1320</v>
      </c>
      <c r="K43" s="160">
        <f t="shared" si="9"/>
        <v>13200</v>
      </c>
      <c r="L43" s="160">
        <v>21</v>
      </c>
      <c r="M43" s="160">
        <f t="shared" si="10"/>
        <v>0</v>
      </c>
      <c r="N43" s="158">
        <v>0</v>
      </c>
      <c r="O43" s="158">
        <f t="shared" si="11"/>
        <v>0</v>
      </c>
      <c r="P43" s="158">
        <v>0</v>
      </c>
      <c r="Q43" s="158">
        <f t="shared" si="12"/>
        <v>0</v>
      </c>
      <c r="R43" s="160"/>
      <c r="S43" s="160" t="s">
        <v>1456</v>
      </c>
      <c r="T43" s="161" t="s">
        <v>1457</v>
      </c>
      <c r="U43" s="135">
        <v>0</v>
      </c>
      <c r="V43" s="135">
        <f t="shared" si="13"/>
        <v>0</v>
      </c>
      <c r="W43" s="135"/>
      <c r="X43" s="135" t="s">
        <v>1458</v>
      </c>
      <c r="Y43" s="135" t="s">
        <v>1459</v>
      </c>
      <c r="Z43" s="125"/>
      <c r="AA43" s="125"/>
      <c r="AB43" s="125"/>
      <c r="AC43" s="125"/>
      <c r="AD43" s="125"/>
      <c r="AE43" s="125"/>
      <c r="AF43" s="125"/>
      <c r="AG43" s="125" t="s">
        <v>1460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ht="22.5" outlineLevel="1" x14ac:dyDescent="0.2">
      <c r="A44" s="155">
        <v>35</v>
      </c>
      <c r="B44" s="156" t="s">
        <v>309</v>
      </c>
      <c r="C44" s="164" t="s">
        <v>310</v>
      </c>
      <c r="D44" s="157" t="s">
        <v>1672</v>
      </c>
      <c r="E44" s="158">
        <v>16</v>
      </c>
      <c r="F44" s="159"/>
      <c r="G44" s="160">
        <f t="shared" si="7"/>
        <v>0</v>
      </c>
      <c r="H44" s="159">
        <v>0</v>
      </c>
      <c r="I44" s="160">
        <f t="shared" si="8"/>
        <v>0</v>
      </c>
      <c r="J44" s="159">
        <v>980</v>
      </c>
      <c r="K44" s="160">
        <f t="shared" si="9"/>
        <v>15680</v>
      </c>
      <c r="L44" s="160">
        <v>21</v>
      </c>
      <c r="M44" s="160">
        <f t="shared" si="10"/>
        <v>0</v>
      </c>
      <c r="N44" s="158">
        <v>0</v>
      </c>
      <c r="O44" s="158">
        <f t="shared" si="11"/>
        <v>0</v>
      </c>
      <c r="P44" s="158">
        <v>0</v>
      </c>
      <c r="Q44" s="158">
        <f t="shared" si="12"/>
        <v>0</v>
      </c>
      <c r="R44" s="160"/>
      <c r="S44" s="160" t="s">
        <v>1456</v>
      </c>
      <c r="T44" s="161" t="s">
        <v>1457</v>
      </c>
      <c r="U44" s="135">
        <v>0</v>
      </c>
      <c r="V44" s="135">
        <f t="shared" si="13"/>
        <v>0</v>
      </c>
      <c r="W44" s="135"/>
      <c r="X44" s="135" t="s">
        <v>1458</v>
      </c>
      <c r="Y44" s="135" t="s">
        <v>1459</v>
      </c>
      <c r="Z44" s="125"/>
      <c r="AA44" s="125"/>
      <c r="AB44" s="125"/>
      <c r="AC44" s="125"/>
      <c r="AD44" s="125"/>
      <c r="AE44" s="125"/>
      <c r="AF44" s="125"/>
      <c r="AG44" s="125" t="s">
        <v>1460</v>
      </c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</row>
    <row r="45" spans="1:60" outlineLevel="1" x14ac:dyDescent="0.2">
      <c r="A45" s="155">
        <v>36</v>
      </c>
      <c r="B45" s="156" t="s">
        <v>311</v>
      </c>
      <c r="C45" s="164" t="s">
        <v>312</v>
      </c>
      <c r="D45" s="157" t="s">
        <v>1672</v>
      </c>
      <c r="E45" s="158">
        <v>41</v>
      </c>
      <c r="F45" s="159"/>
      <c r="G45" s="160">
        <f t="shared" si="7"/>
        <v>0</v>
      </c>
      <c r="H45" s="159">
        <v>0</v>
      </c>
      <c r="I45" s="160">
        <f t="shared" si="8"/>
        <v>0</v>
      </c>
      <c r="J45" s="159">
        <v>260</v>
      </c>
      <c r="K45" s="160">
        <f t="shared" si="9"/>
        <v>10660</v>
      </c>
      <c r="L45" s="160">
        <v>21</v>
      </c>
      <c r="M45" s="160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60"/>
      <c r="S45" s="160" t="s">
        <v>1456</v>
      </c>
      <c r="T45" s="161" t="s">
        <v>1457</v>
      </c>
      <c r="U45" s="135">
        <v>0</v>
      </c>
      <c r="V45" s="135">
        <f t="shared" si="13"/>
        <v>0</v>
      </c>
      <c r="W45" s="135"/>
      <c r="X45" s="135" t="s">
        <v>1458</v>
      </c>
      <c r="Y45" s="135" t="s">
        <v>1459</v>
      </c>
      <c r="Z45" s="125"/>
      <c r="AA45" s="125"/>
      <c r="AB45" s="125"/>
      <c r="AC45" s="125"/>
      <c r="AD45" s="125"/>
      <c r="AE45" s="125"/>
      <c r="AF45" s="125"/>
      <c r="AG45" s="125" t="s">
        <v>1460</v>
      </c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outlineLevel="1" x14ac:dyDescent="0.2">
      <c r="A46" s="155">
        <v>37</v>
      </c>
      <c r="B46" s="156" t="s">
        <v>313</v>
      </c>
      <c r="C46" s="164" t="s">
        <v>314</v>
      </c>
      <c r="D46" s="157" t="s">
        <v>1672</v>
      </c>
      <c r="E46" s="158">
        <v>5</v>
      </c>
      <c r="F46" s="159"/>
      <c r="G46" s="160">
        <f t="shared" si="7"/>
        <v>0</v>
      </c>
      <c r="H46" s="159">
        <v>0</v>
      </c>
      <c r="I46" s="160">
        <f t="shared" si="8"/>
        <v>0</v>
      </c>
      <c r="J46" s="159">
        <v>320</v>
      </c>
      <c r="K46" s="160">
        <f t="shared" si="9"/>
        <v>1600</v>
      </c>
      <c r="L46" s="160">
        <v>21</v>
      </c>
      <c r="M46" s="160">
        <f t="shared" si="10"/>
        <v>0</v>
      </c>
      <c r="N46" s="158">
        <v>0</v>
      </c>
      <c r="O46" s="158">
        <f t="shared" si="11"/>
        <v>0</v>
      </c>
      <c r="P46" s="158">
        <v>0</v>
      </c>
      <c r="Q46" s="158">
        <f t="shared" si="12"/>
        <v>0</v>
      </c>
      <c r="R46" s="160"/>
      <c r="S46" s="160" t="s">
        <v>1456</v>
      </c>
      <c r="T46" s="161" t="s">
        <v>1457</v>
      </c>
      <c r="U46" s="135">
        <v>0</v>
      </c>
      <c r="V46" s="135">
        <f t="shared" si="13"/>
        <v>0</v>
      </c>
      <c r="W46" s="135"/>
      <c r="X46" s="135" t="s">
        <v>1458</v>
      </c>
      <c r="Y46" s="135" t="s">
        <v>1459</v>
      </c>
      <c r="Z46" s="125"/>
      <c r="AA46" s="125"/>
      <c r="AB46" s="125"/>
      <c r="AC46" s="125"/>
      <c r="AD46" s="125"/>
      <c r="AE46" s="125"/>
      <c r="AF46" s="125"/>
      <c r="AG46" s="125" t="s">
        <v>1460</v>
      </c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outlineLevel="1" x14ac:dyDescent="0.2">
      <c r="A47" s="155">
        <v>38</v>
      </c>
      <c r="B47" s="156" t="s">
        <v>315</v>
      </c>
      <c r="C47" s="164" t="s">
        <v>316</v>
      </c>
      <c r="D47" s="157" t="s">
        <v>1716</v>
      </c>
      <c r="E47" s="158">
        <v>180</v>
      </c>
      <c r="F47" s="159"/>
      <c r="G47" s="160">
        <f t="shared" si="7"/>
        <v>0</v>
      </c>
      <c r="H47" s="159">
        <v>0</v>
      </c>
      <c r="I47" s="160">
        <f t="shared" si="8"/>
        <v>0</v>
      </c>
      <c r="J47" s="159">
        <v>36</v>
      </c>
      <c r="K47" s="160">
        <f t="shared" si="9"/>
        <v>6480</v>
      </c>
      <c r="L47" s="160">
        <v>21</v>
      </c>
      <c r="M47" s="160">
        <f t="shared" si="10"/>
        <v>0</v>
      </c>
      <c r="N47" s="158">
        <v>0</v>
      </c>
      <c r="O47" s="158">
        <f t="shared" si="11"/>
        <v>0</v>
      </c>
      <c r="P47" s="158">
        <v>0</v>
      </c>
      <c r="Q47" s="158">
        <f t="shared" si="12"/>
        <v>0</v>
      </c>
      <c r="R47" s="160"/>
      <c r="S47" s="160" t="s">
        <v>1456</v>
      </c>
      <c r="T47" s="161" t="s">
        <v>1457</v>
      </c>
      <c r="U47" s="135">
        <v>0</v>
      </c>
      <c r="V47" s="135">
        <f t="shared" si="13"/>
        <v>0</v>
      </c>
      <c r="W47" s="135"/>
      <c r="X47" s="135" t="s">
        <v>1458</v>
      </c>
      <c r="Y47" s="135" t="s">
        <v>1459</v>
      </c>
      <c r="Z47" s="125"/>
      <c r="AA47" s="125"/>
      <c r="AB47" s="125"/>
      <c r="AC47" s="125"/>
      <c r="AD47" s="125"/>
      <c r="AE47" s="125"/>
      <c r="AF47" s="125"/>
      <c r="AG47" s="125" t="s">
        <v>1460</v>
      </c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outlineLevel="1" x14ac:dyDescent="0.2">
      <c r="A48" s="155">
        <v>39</v>
      </c>
      <c r="B48" s="156" t="s">
        <v>317</v>
      </c>
      <c r="C48" s="164" t="s">
        <v>318</v>
      </c>
      <c r="D48" s="157" t="s">
        <v>1716</v>
      </c>
      <c r="E48" s="158">
        <v>55</v>
      </c>
      <c r="F48" s="159"/>
      <c r="G48" s="160">
        <f t="shared" si="7"/>
        <v>0</v>
      </c>
      <c r="H48" s="159">
        <v>0</v>
      </c>
      <c r="I48" s="160">
        <f t="shared" si="8"/>
        <v>0</v>
      </c>
      <c r="J48" s="159">
        <v>44</v>
      </c>
      <c r="K48" s="160">
        <f t="shared" si="9"/>
        <v>2420</v>
      </c>
      <c r="L48" s="160">
        <v>21</v>
      </c>
      <c r="M48" s="160">
        <f t="shared" si="10"/>
        <v>0</v>
      </c>
      <c r="N48" s="158">
        <v>0</v>
      </c>
      <c r="O48" s="158">
        <f t="shared" si="11"/>
        <v>0</v>
      </c>
      <c r="P48" s="158">
        <v>0</v>
      </c>
      <c r="Q48" s="158">
        <f t="shared" si="12"/>
        <v>0</v>
      </c>
      <c r="R48" s="160"/>
      <c r="S48" s="160" t="s">
        <v>1456</v>
      </c>
      <c r="T48" s="161" t="s">
        <v>1457</v>
      </c>
      <c r="U48" s="135">
        <v>0</v>
      </c>
      <c r="V48" s="135">
        <f t="shared" si="13"/>
        <v>0</v>
      </c>
      <c r="W48" s="135"/>
      <c r="X48" s="135" t="s">
        <v>1458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1460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60" outlineLevel="1" x14ac:dyDescent="0.2">
      <c r="A49" s="155">
        <v>40</v>
      </c>
      <c r="B49" s="156" t="s">
        <v>319</v>
      </c>
      <c r="C49" s="164" t="s">
        <v>320</v>
      </c>
      <c r="D49" s="157" t="s">
        <v>1716</v>
      </c>
      <c r="E49" s="158">
        <v>146</v>
      </c>
      <c r="F49" s="159"/>
      <c r="G49" s="160">
        <f t="shared" si="7"/>
        <v>0</v>
      </c>
      <c r="H49" s="159">
        <v>0</v>
      </c>
      <c r="I49" s="160">
        <f t="shared" si="8"/>
        <v>0</v>
      </c>
      <c r="J49" s="159">
        <v>65</v>
      </c>
      <c r="K49" s="160">
        <f t="shared" si="9"/>
        <v>9490</v>
      </c>
      <c r="L49" s="160">
        <v>21</v>
      </c>
      <c r="M49" s="160">
        <f t="shared" si="10"/>
        <v>0</v>
      </c>
      <c r="N49" s="158">
        <v>0</v>
      </c>
      <c r="O49" s="158">
        <f t="shared" si="11"/>
        <v>0</v>
      </c>
      <c r="P49" s="158">
        <v>0</v>
      </c>
      <c r="Q49" s="158">
        <f t="shared" si="12"/>
        <v>0</v>
      </c>
      <c r="R49" s="160"/>
      <c r="S49" s="160" t="s">
        <v>1456</v>
      </c>
      <c r="T49" s="161" t="s">
        <v>1457</v>
      </c>
      <c r="U49" s="135">
        <v>0</v>
      </c>
      <c r="V49" s="135">
        <f t="shared" si="13"/>
        <v>0</v>
      </c>
      <c r="W49" s="135"/>
      <c r="X49" s="135" t="s">
        <v>1458</v>
      </c>
      <c r="Y49" s="135" t="s">
        <v>1459</v>
      </c>
      <c r="Z49" s="125"/>
      <c r="AA49" s="125"/>
      <c r="AB49" s="125"/>
      <c r="AC49" s="125"/>
      <c r="AD49" s="125"/>
      <c r="AE49" s="125"/>
      <c r="AF49" s="125"/>
      <c r="AG49" s="125" t="s">
        <v>1460</v>
      </c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</row>
    <row r="50" spans="1:60" outlineLevel="1" x14ac:dyDescent="0.2">
      <c r="A50" s="155">
        <v>41</v>
      </c>
      <c r="B50" s="156" t="s">
        <v>321</v>
      </c>
      <c r="C50" s="164" t="s">
        <v>322</v>
      </c>
      <c r="D50" s="157" t="s">
        <v>1672</v>
      </c>
      <c r="E50" s="158">
        <v>8</v>
      </c>
      <c r="F50" s="159"/>
      <c r="G50" s="160">
        <f t="shared" si="7"/>
        <v>0</v>
      </c>
      <c r="H50" s="159">
        <v>0</v>
      </c>
      <c r="I50" s="160">
        <f t="shared" si="8"/>
        <v>0</v>
      </c>
      <c r="J50" s="159">
        <v>360</v>
      </c>
      <c r="K50" s="160">
        <f t="shared" si="9"/>
        <v>2880</v>
      </c>
      <c r="L50" s="160">
        <v>21</v>
      </c>
      <c r="M50" s="160">
        <f t="shared" si="10"/>
        <v>0</v>
      </c>
      <c r="N50" s="158">
        <v>0</v>
      </c>
      <c r="O50" s="158">
        <f t="shared" si="11"/>
        <v>0</v>
      </c>
      <c r="P50" s="158">
        <v>0</v>
      </c>
      <c r="Q50" s="158">
        <f t="shared" si="12"/>
        <v>0</v>
      </c>
      <c r="R50" s="160"/>
      <c r="S50" s="160" t="s">
        <v>1456</v>
      </c>
      <c r="T50" s="161" t="s">
        <v>1457</v>
      </c>
      <c r="U50" s="135">
        <v>0</v>
      </c>
      <c r="V50" s="135">
        <f t="shared" si="13"/>
        <v>0</v>
      </c>
      <c r="W50" s="135"/>
      <c r="X50" s="135" t="s">
        <v>1458</v>
      </c>
      <c r="Y50" s="135" t="s">
        <v>1459</v>
      </c>
      <c r="Z50" s="125"/>
      <c r="AA50" s="125"/>
      <c r="AB50" s="125"/>
      <c r="AC50" s="125"/>
      <c r="AD50" s="125"/>
      <c r="AE50" s="125"/>
      <c r="AF50" s="125"/>
      <c r="AG50" s="125" t="s">
        <v>1460</v>
      </c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</row>
    <row r="51" spans="1:60" outlineLevel="1" x14ac:dyDescent="0.2">
      <c r="A51" s="155">
        <v>42</v>
      </c>
      <c r="B51" s="156" t="s">
        <v>323</v>
      </c>
      <c r="C51" s="164" t="s">
        <v>324</v>
      </c>
      <c r="D51" s="157" t="s">
        <v>1672</v>
      </c>
      <c r="E51" s="158">
        <v>84</v>
      </c>
      <c r="F51" s="159"/>
      <c r="G51" s="160">
        <f t="shared" si="7"/>
        <v>0</v>
      </c>
      <c r="H51" s="159">
        <v>0</v>
      </c>
      <c r="I51" s="160">
        <f t="shared" si="8"/>
        <v>0</v>
      </c>
      <c r="J51" s="159">
        <v>34</v>
      </c>
      <c r="K51" s="160">
        <f t="shared" si="9"/>
        <v>2856</v>
      </c>
      <c r="L51" s="160">
        <v>21</v>
      </c>
      <c r="M51" s="160">
        <f t="shared" si="10"/>
        <v>0</v>
      </c>
      <c r="N51" s="158">
        <v>0</v>
      </c>
      <c r="O51" s="158">
        <f t="shared" si="11"/>
        <v>0</v>
      </c>
      <c r="P51" s="158">
        <v>0</v>
      </c>
      <c r="Q51" s="158">
        <f t="shared" si="12"/>
        <v>0</v>
      </c>
      <c r="R51" s="160"/>
      <c r="S51" s="160" t="s">
        <v>1456</v>
      </c>
      <c r="T51" s="161" t="s">
        <v>1457</v>
      </c>
      <c r="U51" s="135">
        <v>0</v>
      </c>
      <c r="V51" s="135">
        <f t="shared" si="13"/>
        <v>0</v>
      </c>
      <c r="W51" s="135"/>
      <c r="X51" s="135" t="s">
        <v>1458</v>
      </c>
      <c r="Y51" s="135" t="s">
        <v>1459</v>
      </c>
      <c r="Z51" s="125"/>
      <c r="AA51" s="125"/>
      <c r="AB51" s="125"/>
      <c r="AC51" s="125"/>
      <c r="AD51" s="125"/>
      <c r="AE51" s="125"/>
      <c r="AF51" s="125"/>
      <c r="AG51" s="125" t="s">
        <v>1460</v>
      </c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</row>
    <row r="52" spans="1:60" ht="22.5" outlineLevel="1" x14ac:dyDescent="0.2">
      <c r="A52" s="155">
        <v>43</v>
      </c>
      <c r="B52" s="156" t="s">
        <v>325</v>
      </c>
      <c r="C52" s="164" t="s">
        <v>326</v>
      </c>
      <c r="D52" s="157" t="s">
        <v>1672</v>
      </c>
      <c r="E52" s="158">
        <v>120</v>
      </c>
      <c r="F52" s="159"/>
      <c r="G52" s="160">
        <f t="shared" si="7"/>
        <v>0</v>
      </c>
      <c r="H52" s="159">
        <v>0</v>
      </c>
      <c r="I52" s="160">
        <f t="shared" si="8"/>
        <v>0</v>
      </c>
      <c r="J52" s="159">
        <v>38</v>
      </c>
      <c r="K52" s="160">
        <f t="shared" si="9"/>
        <v>4560</v>
      </c>
      <c r="L52" s="160">
        <v>21</v>
      </c>
      <c r="M52" s="160">
        <f t="shared" si="10"/>
        <v>0</v>
      </c>
      <c r="N52" s="158">
        <v>0</v>
      </c>
      <c r="O52" s="158">
        <f t="shared" si="11"/>
        <v>0</v>
      </c>
      <c r="P52" s="158">
        <v>0</v>
      </c>
      <c r="Q52" s="158">
        <f t="shared" si="12"/>
        <v>0</v>
      </c>
      <c r="R52" s="160"/>
      <c r="S52" s="160" t="s">
        <v>1456</v>
      </c>
      <c r="T52" s="161" t="s">
        <v>1457</v>
      </c>
      <c r="U52" s="135">
        <v>0</v>
      </c>
      <c r="V52" s="135">
        <f t="shared" si="13"/>
        <v>0</v>
      </c>
      <c r="W52" s="135"/>
      <c r="X52" s="135" t="s">
        <v>1458</v>
      </c>
      <c r="Y52" s="135" t="s">
        <v>1459</v>
      </c>
      <c r="Z52" s="125"/>
      <c r="AA52" s="125"/>
      <c r="AB52" s="125"/>
      <c r="AC52" s="125"/>
      <c r="AD52" s="125"/>
      <c r="AE52" s="125"/>
      <c r="AF52" s="125"/>
      <c r="AG52" s="125" t="s">
        <v>1460</v>
      </c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outlineLevel="1" x14ac:dyDescent="0.2">
      <c r="A53" s="155">
        <v>44</v>
      </c>
      <c r="B53" s="156" t="s">
        <v>327</v>
      </c>
      <c r="C53" s="164" t="s">
        <v>328</v>
      </c>
      <c r="D53" s="157" t="s">
        <v>1672</v>
      </c>
      <c r="E53" s="158">
        <v>52</v>
      </c>
      <c r="F53" s="159"/>
      <c r="G53" s="160">
        <f t="shared" si="7"/>
        <v>0</v>
      </c>
      <c r="H53" s="159">
        <v>0</v>
      </c>
      <c r="I53" s="160">
        <f t="shared" si="8"/>
        <v>0</v>
      </c>
      <c r="J53" s="159">
        <v>52</v>
      </c>
      <c r="K53" s="160">
        <f t="shared" si="9"/>
        <v>2704</v>
      </c>
      <c r="L53" s="160">
        <v>21</v>
      </c>
      <c r="M53" s="160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60"/>
      <c r="S53" s="160" t="s">
        <v>1456</v>
      </c>
      <c r="T53" s="161" t="s">
        <v>1457</v>
      </c>
      <c r="U53" s="135">
        <v>0</v>
      </c>
      <c r="V53" s="135">
        <f t="shared" si="13"/>
        <v>0</v>
      </c>
      <c r="W53" s="135"/>
      <c r="X53" s="135" t="s">
        <v>1458</v>
      </c>
      <c r="Y53" s="135" t="s">
        <v>1459</v>
      </c>
      <c r="Z53" s="125"/>
      <c r="AA53" s="125"/>
      <c r="AB53" s="125"/>
      <c r="AC53" s="125"/>
      <c r="AD53" s="125"/>
      <c r="AE53" s="125"/>
      <c r="AF53" s="125"/>
      <c r="AG53" s="125" t="s">
        <v>1460</v>
      </c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</row>
    <row r="54" spans="1:60" outlineLevel="1" x14ac:dyDescent="0.2">
      <c r="A54" s="155">
        <v>45</v>
      </c>
      <c r="B54" s="156" t="s">
        <v>329</v>
      </c>
      <c r="C54" s="164" t="s">
        <v>330</v>
      </c>
      <c r="D54" s="157" t="s">
        <v>1672</v>
      </c>
      <c r="E54" s="158">
        <v>645</v>
      </c>
      <c r="F54" s="159"/>
      <c r="G54" s="160">
        <f t="shared" si="7"/>
        <v>0</v>
      </c>
      <c r="H54" s="159">
        <v>0</v>
      </c>
      <c r="I54" s="160">
        <f t="shared" si="8"/>
        <v>0</v>
      </c>
      <c r="J54" s="159">
        <v>45</v>
      </c>
      <c r="K54" s="160">
        <f t="shared" si="9"/>
        <v>29025</v>
      </c>
      <c r="L54" s="160">
        <v>21</v>
      </c>
      <c r="M54" s="160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60"/>
      <c r="S54" s="160" t="s">
        <v>1456</v>
      </c>
      <c r="T54" s="161" t="s">
        <v>1457</v>
      </c>
      <c r="U54" s="135">
        <v>0</v>
      </c>
      <c r="V54" s="135">
        <f t="shared" si="13"/>
        <v>0</v>
      </c>
      <c r="W54" s="135"/>
      <c r="X54" s="135" t="s">
        <v>1458</v>
      </c>
      <c r="Y54" s="135" t="s">
        <v>1459</v>
      </c>
      <c r="Z54" s="125"/>
      <c r="AA54" s="125"/>
      <c r="AB54" s="125"/>
      <c r="AC54" s="125"/>
      <c r="AD54" s="125"/>
      <c r="AE54" s="125"/>
      <c r="AF54" s="125"/>
      <c r="AG54" s="125" t="s">
        <v>1460</v>
      </c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</row>
    <row r="55" spans="1:60" outlineLevel="1" x14ac:dyDescent="0.2">
      <c r="A55" s="155">
        <v>46</v>
      </c>
      <c r="B55" s="156" t="s">
        <v>331</v>
      </c>
      <c r="C55" s="164" t="s">
        <v>332</v>
      </c>
      <c r="D55" s="157" t="s">
        <v>2031</v>
      </c>
      <c r="E55" s="158">
        <v>10</v>
      </c>
      <c r="F55" s="159"/>
      <c r="G55" s="160">
        <f t="shared" si="7"/>
        <v>0</v>
      </c>
      <c r="H55" s="159">
        <v>0</v>
      </c>
      <c r="I55" s="160">
        <f t="shared" si="8"/>
        <v>0</v>
      </c>
      <c r="J55" s="159">
        <v>165</v>
      </c>
      <c r="K55" s="160">
        <f t="shared" si="9"/>
        <v>1650</v>
      </c>
      <c r="L55" s="160">
        <v>21</v>
      </c>
      <c r="M55" s="160">
        <f t="shared" si="10"/>
        <v>0</v>
      </c>
      <c r="N55" s="158">
        <v>0</v>
      </c>
      <c r="O55" s="158">
        <f t="shared" si="11"/>
        <v>0</v>
      </c>
      <c r="P55" s="158">
        <v>0</v>
      </c>
      <c r="Q55" s="158">
        <f t="shared" si="12"/>
        <v>0</v>
      </c>
      <c r="R55" s="160"/>
      <c r="S55" s="160" t="s">
        <v>1456</v>
      </c>
      <c r="T55" s="161" t="s">
        <v>1457</v>
      </c>
      <c r="U55" s="135">
        <v>0</v>
      </c>
      <c r="V55" s="135">
        <f t="shared" si="13"/>
        <v>0</v>
      </c>
      <c r="W55" s="135"/>
      <c r="X55" s="135" t="s">
        <v>1458</v>
      </c>
      <c r="Y55" s="135" t="s">
        <v>1459</v>
      </c>
      <c r="Z55" s="125"/>
      <c r="AA55" s="125"/>
      <c r="AB55" s="125"/>
      <c r="AC55" s="125"/>
      <c r="AD55" s="125"/>
      <c r="AE55" s="125"/>
      <c r="AF55" s="125"/>
      <c r="AG55" s="125" t="s">
        <v>1460</v>
      </c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</row>
    <row r="56" spans="1:60" ht="22.5" outlineLevel="1" x14ac:dyDescent="0.2">
      <c r="A56" s="155">
        <v>47</v>
      </c>
      <c r="B56" s="156" t="s">
        <v>333</v>
      </c>
      <c r="C56" s="164" t="s">
        <v>334</v>
      </c>
      <c r="D56" s="157" t="s">
        <v>1672</v>
      </c>
      <c r="E56" s="158">
        <v>1</v>
      </c>
      <c r="F56" s="159"/>
      <c r="G56" s="160">
        <f t="shared" si="7"/>
        <v>0</v>
      </c>
      <c r="H56" s="159">
        <v>0</v>
      </c>
      <c r="I56" s="160">
        <f t="shared" si="8"/>
        <v>0</v>
      </c>
      <c r="J56" s="159">
        <v>1860</v>
      </c>
      <c r="K56" s="160">
        <f t="shared" si="9"/>
        <v>1860</v>
      </c>
      <c r="L56" s="160">
        <v>21</v>
      </c>
      <c r="M56" s="160">
        <f t="shared" si="10"/>
        <v>0</v>
      </c>
      <c r="N56" s="158">
        <v>0</v>
      </c>
      <c r="O56" s="158">
        <f t="shared" si="11"/>
        <v>0</v>
      </c>
      <c r="P56" s="158">
        <v>0</v>
      </c>
      <c r="Q56" s="158">
        <f t="shared" si="12"/>
        <v>0</v>
      </c>
      <c r="R56" s="160"/>
      <c r="S56" s="160" t="s">
        <v>1456</v>
      </c>
      <c r="T56" s="161" t="s">
        <v>1457</v>
      </c>
      <c r="U56" s="135">
        <v>0</v>
      </c>
      <c r="V56" s="135">
        <f t="shared" si="13"/>
        <v>0</v>
      </c>
      <c r="W56" s="135"/>
      <c r="X56" s="135" t="s">
        <v>1458</v>
      </c>
      <c r="Y56" s="135" t="s">
        <v>1459</v>
      </c>
      <c r="Z56" s="125"/>
      <c r="AA56" s="125"/>
      <c r="AB56" s="125"/>
      <c r="AC56" s="125"/>
      <c r="AD56" s="125"/>
      <c r="AE56" s="125"/>
      <c r="AF56" s="125"/>
      <c r="AG56" s="125" t="s">
        <v>1460</v>
      </c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</row>
    <row r="57" spans="1:60" outlineLevel="1" x14ac:dyDescent="0.2">
      <c r="A57" s="155">
        <v>48</v>
      </c>
      <c r="B57" s="156" t="s">
        <v>335</v>
      </c>
      <c r="C57" s="164" t="s">
        <v>336</v>
      </c>
      <c r="D57" s="157" t="s">
        <v>1672</v>
      </c>
      <c r="E57" s="158">
        <v>1</v>
      </c>
      <c r="F57" s="159"/>
      <c r="G57" s="160">
        <f t="shared" si="7"/>
        <v>0</v>
      </c>
      <c r="H57" s="159">
        <v>0</v>
      </c>
      <c r="I57" s="160">
        <f t="shared" si="8"/>
        <v>0</v>
      </c>
      <c r="J57" s="159">
        <v>660</v>
      </c>
      <c r="K57" s="160">
        <f t="shared" si="9"/>
        <v>660</v>
      </c>
      <c r="L57" s="160">
        <v>21</v>
      </c>
      <c r="M57" s="160">
        <f t="shared" si="10"/>
        <v>0</v>
      </c>
      <c r="N57" s="158">
        <v>0</v>
      </c>
      <c r="O57" s="158">
        <f t="shared" si="11"/>
        <v>0</v>
      </c>
      <c r="P57" s="158">
        <v>0</v>
      </c>
      <c r="Q57" s="158">
        <f t="shared" si="12"/>
        <v>0</v>
      </c>
      <c r="R57" s="160"/>
      <c r="S57" s="160" t="s">
        <v>1456</v>
      </c>
      <c r="T57" s="161" t="s">
        <v>1457</v>
      </c>
      <c r="U57" s="135">
        <v>0</v>
      </c>
      <c r="V57" s="135">
        <f t="shared" si="13"/>
        <v>0</v>
      </c>
      <c r="W57" s="135"/>
      <c r="X57" s="135" t="s">
        <v>1458</v>
      </c>
      <c r="Y57" s="135" t="s">
        <v>1459</v>
      </c>
      <c r="Z57" s="125"/>
      <c r="AA57" s="125"/>
      <c r="AB57" s="125"/>
      <c r="AC57" s="125"/>
      <c r="AD57" s="125"/>
      <c r="AE57" s="125"/>
      <c r="AF57" s="125"/>
      <c r="AG57" s="125" t="s">
        <v>1460</v>
      </c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</row>
    <row r="58" spans="1:60" outlineLevel="1" x14ac:dyDescent="0.2">
      <c r="A58" s="155">
        <v>49</v>
      </c>
      <c r="B58" s="156" t="s">
        <v>337</v>
      </c>
      <c r="C58" s="164" t="s">
        <v>338</v>
      </c>
      <c r="D58" s="157" t="s">
        <v>1672</v>
      </c>
      <c r="E58" s="158">
        <v>1</v>
      </c>
      <c r="F58" s="159"/>
      <c r="G58" s="160">
        <f t="shared" si="7"/>
        <v>0</v>
      </c>
      <c r="H58" s="159">
        <v>0</v>
      </c>
      <c r="I58" s="160">
        <f t="shared" si="8"/>
        <v>0</v>
      </c>
      <c r="J58" s="159">
        <v>4280</v>
      </c>
      <c r="K58" s="160">
        <f t="shared" si="9"/>
        <v>4280</v>
      </c>
      <c r="L58" s="160">
        <v>21</v>
      </c>
      <c r="M58" s="160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60"/>
      <c r="S58" s="160" t="s">
        <v>1456</v>
      </c>
      <c r="T58" s="161" t="s">
        <v>1457</v>
      </c>
      <c r="U58" s="135">
        <v>0</v>
      </c>
      <c r="V58" s="135">
        <f t="shared" si="13"/>
        <v>0</v>
      </c>
      <c r="W58" s="135"/>
      <c r="X58" s="135" t="s">
        <v>1458</v>
      </c>
      <c r="Y58" s="135" t="s">
        <v>1459</v>
      </c>
      <c r="Z58" s="125"/>
      <c r="AA58" s="125"/>
      <c r="AB58" s="125"/>
      <c r="AC58" s="125"/>
      <c r="AD58" s="125"/>
      <c r="AE58" s="125"/>
      <c r="AF58" s="125"/>
      <c r="AG58" s="125" t="s">
        <v>1460</v>
      </c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</row>
    <row r="59" spans="1:60" outlineLevel="1" x14ac:dyDescent="0.2">
      <c r="A59" s="155">
        <v>50</v>
      </c>
      <c r="B59" s="156" t="s">
        <v>339</v>
      </c>
      <c r="C59" s="164" t="s">
        <v>340</v>
      </c>
      <c r="D59" s="157" t="s">
        <v>1672</v>
      </c>
      <c r="E59" s="158">
        <v>5</v>
      </c>
      <c r="F59" s="159"/>
      <c r="G59" s="160">
        <f t="shared" si="7"/>
        <v>0</v>
      </c>
      <c r="H59" s="159">
        <v>0</v>
      </c>
      <c r="I59" s="160">
        <f t="shared" si="8"/>
        <v>0</v>
      </c>
      <c r="J59" s="159">
        <v>420</v>
      </c>
      <c r="K59" s="160">
        <f t="shared" si="9"/>
        <v>2100</v>
      </c>
      <c r="L59" s="160">
        <v>21</v>
      </c>
      <c r="M59" s="160">
        <f t="shared" si="10"/>
        <v>0</v>
      </c>
      <c r="N59" s="158">
        <v>0</v>
      </c>
      <c r="O59" s="158">
        <f t="shared" si="11"/>
        <v>0</v>
      </c>
      <c r="P59" s="158">
        <v>0</v>
      </c>
      <c r="Q59" s="158">
        <f t="shared" si="12"/>
        <v>0</v>
      </c>
      <c r="R59" s="160"/>
      <c r="S59" s="160" t="s">
        <v>1456</v>
      </c>
      <c r="T59" s="161" t="s">
        <v>1457</v>
      </c>
      <c r="U59" s="135">
        <v>0</v>
      </c>
      <c r="V59" s="135">
        <f t="shared" si="13"/>
        <v>0</v>
      </c>
      <c r="W59" s="135"/>
      <c r="X59" s="135" t="s">
        <v>1458</v>
      </c>
      <c r="Y59" s="135" t="s">
        <v>1459</v>
      </c>
      <c r="Z59" s="125"/>
      <c r="AA59" s="125"/>
      <c r="AB59" s="125"/>
      <c r="AC59" s="125"/>
      <c r="AD59" s="125"/>
      <c r="AE59" s="125"/>
      <c r="AF59" s="125"/>
      <c r="AG59" s="125" t="s">
        <v>1460</v>
      </c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</row>
    <row r="60" spans="1:60" outlineLevel="1" x14ac:dyDescent="0.2">
      <c r="A60" s="155">
        <v>51</v>
      </c>
      <c r="B60" s="156" t="s">
        <v>341</v>
      </c>
      <c r="C60" s="164" t="s">
        <v>342</v>
      </c>
      <c r="D60" s="157" t="s">
        <v>1672</v>
      </c>
      <c r="E60" s="158">
        <v>4</v>
      </c>
      <c r="F60" s="159"/>
      <c r="G60" s="160">
        <f t="shared" si="7"/>
        <v>0</v>
      </c>
      <c r="H60" s="159">
        <v>0</v>
      </c>
      <c r="I60" s="160">
        <f t="shared" si="8"/>
        <v>0</v>
      </c>
      <c r="J60" s="159">
        <v>190</v>
      </c>
      <c r="K60" s="160">
        <f t="shared" si="9"/>
        <v>760</v>
      </c>
      <c r="L60" s="160">
        <v>21</v>
      </c>
      <c r="M60" s="160">
        <f t="shared" si="10"/>
        <v>0</v>
      </c>
      <c r="N60" s="158">
        <v>0</v>
      </c>
      <c r="O60" s="158">
        <f t="shared" si="11"/>
        <v>0</v>
      </c>
      <c r="P60" s="158">
        <v>0</v>
      </c>
      <c r="Q60" s="158">
        <f t="shared" si="12"/>
        <v>0</v>
      </c>
      <c r="R60" s="160"/>
      <c r="S60" s="160" t="s">
        <v>1456</v>
      </c>
      <c r="T60" s="161" t="s">
        <v>1457</v>
      </c>
      <c r="U60" s="135">
        <v>0</v>
      </c>
      <c r="V60" s="135">
        <f t="shared" si="13"/>
        <v>0</v>
      </c>
      <c r="W60" s="135"/>
      <c r="X60" s="135" t="s">
        <v>1458</v>
      </c>
      <c r="Y60" s="135" t="s">
        <v>1459</v>
      </c>
      <c r="Z60" s="125"/>
      <c r="AA60" s="125"/>
      <c r="AB60" s="125"/>
      <c r="AC60" s="125"/>
      <c r="AD60" s="125"/>
      <c r="AE60" s="125"/>
      <c r="AF60" s="125"/>
      <c r="AG60" s="125" t="s">
        <v>1460</v>
      </c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</row>
    <row r="61" spans="1:60" ht="22.5" outlineLevel="1" x14ac:dyDescent="0.2">
      <c r="A61" s="155">
        <v>52</v>
      </c>
      <c r="B61" s="156" t="s">
        <v>343</v>
      </c>
      <c r="C61" s="164" t="s">
        <v>344</v>
      </c>
      <c r="D61" s="157" t="s">
        <v>1672</v>
      </c>
      <c r="E61" s="158">
        <v>8</v>
      </c>
      <c r="F61" s="159"/>
      <c r="G61" s="160">
        <f t="shared" si="7"/>
        <v>0</v>
      </c>
      <c r="H61" s="159">
        <v>0</v>
      </c>
      <c r="I61" s="160">
        <f t="shared" si="8"/>
        <v>0</v>
      </c>
      <c r="J61" s="159">
        <v>1340</v>
      </c>
      <c r="K61" s="160">
        <f t="shared" si="9"/>
        <v>10720</v>
      </c>
      <c r="L61" s="160">
        <v>21</v>
      </c>
      <c r="M61" s="160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60"/>
      <c r="S61" s="160" t="s">
        <v>1456</v>
      </c>
      <c r="T61" s="161" t="s">
        <v>1457</v>
      </c>
      <c r="U61" s="135">
        <v>0</v>
      </c>
      <c r="V61" s="135">
        <f t="shared" si="13"/>
        <v>0</v>
      </c>
      <c r="W61" s="135"/>
      <c r="X61" s="135" t="s">
        <v>1458</v>
      </c>
      <c r="Y61" s="135" t="s">
        <v>1459</v>
      </c>
      <c r="Z61" s="125"/>
      <c r="AA61" s="125"/>
      <c r="AB61" s="125"/>
      <c r="AC61" s="125"/>
      <c r="AD61" s="125"/>
      <c r="AE61" s="125"/>
      <c r="AF61" s="125"/>
      <c r="AG61" s="125" t="s">
        <v>1460</v>
      </c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</row>
    <row r="62" spans="1:60" outlineLevel="1" x14ac:dyDescent="0.2">
      <c r="A62" s="155">
        <v>53</v>
      </c>
      <c r="B62" s="156" t="s">
        <v>345</v>
      </c>
      <c r="C62" s="164" t="s">
        <v>346</v>
      </c>
      <c r="D62" s="157" t="s">
        <v>1672</v>
      </c>
      <c r="E62" s="158">
        <v>1</v>
      </c>
      <c r="F62" s="159"/>
      <c r="G62" s="160">
        <f t="shared" si="7"/>
        <v>0</v>
      </c>
      <c r="H62" s="159">
        <v>0</v>
      </c>
      <c r="I62" s="160">
        <f t="shared" si="8"/>
        <v>0</v>
      </c>
      <c r="J62" s="159">
        <v>580</v>
      </c>
      <c r="K62" s="160">
        <f t="shared" si="9"/>
        <v>580</v>
      </c>
      <c r="L62" s="160">
        <v>21</v>
      </c>
      <c r="M62" s="160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60"/>
      <c r="S62" s="160" t="s">
        <v>1456</v>
      </c>
      <c r="T62" s="161" t="s">
        <v>1457</v>
      </c>
      <c r="U62" s="135">
        <v>0</v>
      </c>
      <c r="V62" s="135">
        <f t="shared" si="13"/>
        <v>0</v>
      </c>
      <c r="W62" s="135"/>
      <c r="X62" s="135" t="s">
        <v>1458</v>
      </c>
      <c r="Y62" s="135" t="s">
        <v>1459</v>
      </c>
      <c r="Z62" s="125"/>
      <c r="AA62" s="125"/>
      <c r="AB62" s="125"/>
      <c r="AC62" s="125"/>
      <c r="AD62" s="125"/>
      <c r="AE62" s="125"/>
      <c r="AF62" s="125"/>
      <c r="AG62" s="125" t="s">
        <v>1460</v>
      </c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</row>
    <row r="63" spans="1:60" outlineLevel="1" x14ac:dyDescent="0.2">
      <c r="A63" s="155">
        <v>54</v>
      </c>
      <c r="B63" s="156" t="s">
        <v>347</v>
      </c>
      <c r="C63" s="164" t="s">
        <v>348</v>
      </c>
      <c r="D63" s="157" t="s">
        <v>1672</v>
      </c>
      <c r="E63" s="158">
        <v>1</v>
      </c>
      <c r="F63" s="159"/>
      <c r="G63" s="160">
        <f t="shared" si="7"/>
        <v>0</v>
      </c>
      <c r="H63" s="159">
        <v>0</v>
      </c>
      <c r="I63" s="160">
        <f t="shared" si="8"/>
        <v>0</v>
      </c>
      <c r="J63" s="159">
        <v>1560</v>
      </c>
      <c r="K63" s="160">
        <f t="shared" si="9"/>
        <v>1560</v>
      </c>
      <c r="L63" s="160">
        <v>21</v>
      </c>
      <c r="M63" s="160">
        <f t="shared" si="10"/>
        <v>0</v>
      </c>
      <c r="N63" s="158">
        <v>0</v>
      </c>
      <c r="O63" s="158">
        <f t="shared" si="11"/>
        <v>0</v>
      </c>
      <c r="P63" s="158">
        <v>0</v>
      </c>
      <c r="Q63" s="158">
        <f t="shared" si="12"/>
        <v>0</v>
      </c>
      <c r="R63" s="160"/>
      <c r="S63" s="160" t="s">
        <v>1456</v>
      </c>
      <c r="T63" s="161" t="s">
        <v>1457</v>
      </c>
      <c r="U63" s="135">
        <v>0</v>
      </c>
      <c r="V63" s="135">
        <f t="shared" si="13"/>
        <v>0</v>
      </c>
      <c r="W63" s="135"/>
      <c r="X63" s="135" t="s">
        <v>1458</v>
      </c>
      <c r="Y63" s="135" t="s">
        <v>1459</v>
      </c>
      <c r="Z63" s="125"/>
      <c r="AA63" s="125"/>
      <c r="AB63" s="125"/>
      <c r="AC63" s="125"/>
      <c r="AD63" s="125"/>
      <c r="AE63" s="125"/>
      <c r="AF63" s="125"/>
      <c r="AG63" s="125" t="s">
        <v>1460</v>
      </c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</row>
    <row r="64" spans="1:60" ht="22.5" outlineLevel="1" x14ac:dyDescent="0.2">
      <c r="A64" s="155">
        <v>55</v>
      </c>
      <c r="B64" s="156" t="s">
        <v>349</v>
      </c>
      <c r="C64" s="164" t="s">
        <v>726</v>
      </c>
      <c r="D64" s="157" t="s">
        <v>1672</v>
      </c>
      <c r="E64" s="158">
        <v>1</v>
      </c>
      <c r="F64" s="159"/>
      <c r="G64" s="160">
        <f t="shared" si="7"/>
        <v>0</v>
      </c>
      <c r="H64" s="159">
        <v>0</v>
      </c>
      <c r="I64" s="160">
        <f t="shared" si="8"/>
        <v>0</v>
      </c>
      <c r="J64" s="159">
        <v>1680</v>
      </c>
      <c r="K64" s="160">
        <f t="shared" si="9"/>
        <v>1680</v>
      </c>
      <c r="L64" s="160">
        <v>21</v>
      </c>
      <c r="M64" s="160">
        <f t="shared" si="10"/>
        <v>0</v>
      </c>
      <c r="N64" s="158">
        <v>0</v>
      </c>
      <c r="O64" s="158">
        <f t="shared" si="11"/>
        <v>0</v>
      </c>
      <c r="P64" s="158">
        <v>0</v>
      </c>
      <c r="Q64" s="158">
        <f t="shared" si="12"/>
        <v>0</v>
      </c>
      <c r="R64" s="160"/>
      <c r="S64" s="160" t="s">
        <v>1456</v>
      </c>
      <c r="T64" s="161" t="s">
        <v>1457</v>
      </c>
      <c r="U64" s="135">
        <v>0</v>
      </c>
      <c r="V64" s="135">
        <f t="shared" si="13"/>
        <v>0</v>
      </c>
      <c r="W64" s="135"/>
      <c r="X64" s="135" t="s">
        <v>1458</v>
      </c>
      <c r="Y64" s="135" t="s">
        <v>1459</v>
      </c>
      <c r="Z64" s="125"/>
      <c r="AA64" s="125"/>
      <c r="AB64" s="125"/>
      <c r="AC64" s="125"/>
      <c r="AD64" s="125"/>
      <c r="AE64" s="125"/>
      <c r="AF64" s="125"/>
      <c r="AG64" s="125" t="s">
        <v>1460</v>
      </c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</row>
    <row r="65" spans="1:60" outlineLevel="1" x14ac:dyDescent="0.2">
      <c r="A65" s="155">
        <v>56</v>
      </c>
      <c r="B65" s="156" t="s">
        <v>350</v>
      </c>
      <c r="C65" s="164" t="s">
        <v>340</v>
      </c>
      <c r="D65" s="157" t="s">
        <v>1672</v>
      </c>
      <c r="E65" s="158">
        <v>3</v>
      </c>
      <c r="F65" s="159"/>
      <c r="G65" s="160">
        <f t="shared" si="7"/>
        <v>0</v>
      </c>
      <c r="H65" s="159">
        <v>0</v>
      </c>
      <c r="I65" s="160">
        <f t="shared" si="8"/>
        <v>0</v>
      </c>
      <c r="J65" s="159">
        <v>420</v>
      </c>
      <c r="K65" s="160">
        <f t="shared" si="9"/>
        <v>1260</v>
      </c>
      <c r="L65" s="160">
        <v>21</v>
      </c>
      <c r="M65" s="160">
        <f t="shared" si="10"/>
        <v>0</v>
      </c>
      <c r="N65" s="158">
        <v>0</v>
      </c>
      <c r="O65" s="158">
        <f t="shared" si="11"/>
        <v>0</v>
      </c>
      <c r="P65" s="158">
        <v>0</v>
      </c>
      <c r="Q65" s="158">
        <f t="shared" si="12"/>
        <v>0</v>
      </c>
      <c r="R65" s="160"/>
      <c r="S65" s="160" t="s">
        <v>1456</v>
      </c>
      <c r="T65" s="161" t="s">
        <v>1457</v>
      </c>
      <c r="U65" s="135">
        <v>0</v>
      </c>
      <c r="V65" s="135">
        <f t="shared" si="13"/>
        <v>0</v>
      </c>
      <c r="W65" s="135"/>
      <c r="X65" s="135" t="s">
        <v>1458</v>
      </c>
      <c r="Y65" s="135" t="s">
        <v>1459</v>
      </c>
      <c r="Z65" s="125"/>
      <c r="AA65" s="125"/>
      <c r="AB65" s="125"/>
      <c r="AC65" s="125"/>
      <c r="AD65" s="125"/>
      <c r="AE65" s="125"/>
      <c r="AF65" s="125"/>
      <c r="AG65" s="125" t="s">
        <v>1460</v>
      </c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</row>
    <row r="66" spans="1:60" ht="22.5" outlineLevel="1" x14ac:dyDescent="0.2">
      <c r="A66" s="155">
        <v>57</v>
      </c>
      <c r="B66" s="156" t="s">
        <v>351</v>
      </c>
      <c r="C66" s="164" t="s">
        <v>344</v>
      </c>
      <c r="D66" s="157" t="s">
        <v>1672</v>
      </c>
      <c r="E66" s="158">
        <v>5</v>
      </c>
      <c r="F66" s="159"/>
      <c r="G66" s="160">
        <f t="shared" si="7"/>
        <v>0</v>
      </c>
      <c r="H66" s="159">
        <v>0</v>
      </c>
      <c r="I66" s="160">
        <f t="shared" si="8"/>
        <v>0</v>
      </c>
      <c r="J66" s="159">
        <v>1340</v>
      </c>
      <c r="K66" s="160">
        <f t="shared" si="9"/>
        <v>6700</v>
      </c>
      <c r="L66" s="160">
        <v>21</v>
      </c>
      <c r="M66" s="160">
        <f t="shared" si="10"/>
        <v>0</v>
      </c>
      <c r="N66" s="158">
        <v>0</v>
      </c>
      <c r="O66" s="158">
        <f t="shared" si="11"/>
        <v>0</v>
      </c>
      <c r="P66" s="158">
        <v>0</v>
      </c>
      <c r="Q66" s="158">
        <f t="shared" si="12"/>
        <v>0</v>
      </c>
      <c r="R66" s="160"/>
      <c r="S66" s="160" t="s">
        <v>1456</v>
      </c>
      <c r="T66" s="161" t="s">
        <v>1457</v>
      </c>
      <c r="U66" s="135">
        <v>0</v>
      </c>
      <c r="V66" s="135">
        <f t="shared" si="13"/>
        <v>0</v>
      </c>
      <c r="W66" s="135"/>
      <c r="X66" s="135" t="s">
        <v>1458</v>
      </c>
      <c r="Y66" s="135" t="s">
        <v>1459</v>
      </c>
      <c r="Z66" s="125"/>
      <c r="AA66" s="125"/>
      <c r="AB66" s="125"/>
      <c r="AC66" s="125"/>
      <c r="AD66" s="125"/>
      <c r="AE66" s="125"/>
      <c r="AF66" s="125"/>
      <c r="AG66" s="125" t="s">
        <v>1460</v>
      </c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</row>
    <row r="67" spans="1:60" outlineLevel="1" x14ac:dyDescent="0.2">
      <c r="A67" s="155">
        <v>58</v>
      </c>
      <c r="B67" s="156" t="s">
        <v>352</v>
      </c>
      <c r="C67" s="164" t="s">
        <v>353</v>
      </c>
      <c r="D67" s="157" t="s">
        <v>1672</v>
      </c>
      <c r="E67" s="158">
        <v>2</v>
      </c>
      <c r="F67" s="159"/>
      <c r="G67" s="160">
        <f t="shared" si="7"/>
        <v>0</v>
      </c>
      <c r="H67" s="159">
        <v>0</v>
      </c>
      <c r="I67" s="160">
        <f t="shared" si="8"/>
        <v>0</v>
      </c>
      <c r="J67" s="159">
        <v>800</v>
      </c>
      <c r="K67" s="160">
        <f t="shared" si="9"/>
        <v>1600</v>
      </c>
      <c r="L67" s="160">
        <v>21</v>
      </c>
      <c r="M67" s="160">
        <f t="shared" si="10"/>
        <v>0</v>
      </c>
      <c r="N67" s="158">
        <v>0</v>
      </c>
      <c r="O67" s="158">
        <f t="shared" si="11"/>
        <v>0</v>
      </c>
      <c r="P67" s="158">
        <v>0</v>
      </c>
      <c r="Q67" s="158">
        <f t="shared" si="12"/>
        <v>0</v>
      </c>
      <c r="R67" s="160"/>
      <c r="S67" s="160" t="s">
        <v>1456</v>
      </c>
      <c r="T67" s="161" t="s">
        <v>1457</v>
      </c>
      <c r="U67" s="135">
        <v>0</v>
      </c>
      <c r="V67" s="135">
        <f t="shared" si="13"/>
        <v>0</v>
      </c>
      <c r="W67" s="135"/>
      <c r="X67" s="135" t="s">
        <v>1458</v>
      </c>
      <c r="Y67" s="135" t="s">
        <v>1459</v>
      </c>
      <c r="Z67" s="125"/>
      <c r="AA67" s="125"/>
      <c r="AB67" s="125"/>
      <c r="AC67" s="125"/>
      <c r="AD67" s="125"/>
      <c r="AE67" s="125"/>
      <c r="AF67" s="125"/>
      <c r="AG67" s="125" t="s">
        <v>1460</v>
      </c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</row>
    <row r="68" spans="1:60" outlineLevel="1" x14ac:dyDescent="0.2">
      <c r="A68" s="155">
        <v>59</v>
      </c>
      <c r="B68" s="156" t="s">
        <v>354</v>
      </c>
      <c r="C68" s="164" t="s">
        <v>355</v>
      </c>
      <c r="D68" s="157" t="s">
        <v>1672</v>
      </c>
      <c r="E68" s="158">
        <v>1</v>
      </c>
      <c r="F68" s="159"/>
      <c r="G68" s="160">
        <f t="shared" si="7"/>
        <v>0</v>
      </c>
      <c r="H68" s="159">
        <v>0</v>
      </c>
      <c r="I68" s="160">
        <f t="shared" si="8"/>
        <v>0</v>
      </c>
      <c r="J68" s="159">
        <v>4200</v>
      </c>
      <c r="K68" s="160">
        <f t="shared" si="9"/>
        <v>4200</v>
      </c>
      <c r="L68" s="160">
        <v>21</v>
      </c>
      <c r="M68" s="160">
        <f t="shared" si="10"/>
        <v>0</v>
      </c>
      <c r="N68" s="158">
        <v>0</v>
      </c>
      <c r="O68" s="158">
        <f t="shared" si="11"/>
        <v>0</v>
      </c>
      <c r="P68" s="158">
        <v>0</v>
      </c>
      <c r="Q68" s="158">
        <f t="shared" si="12"/>
        <v>0</v>
      </c>
      <c r="R68" s="160"/>
      <c r="S68" s="160" t="s">
        <v>1456</v>
      </c>
      <c r="T68" s="161" t="s">
        <v>1457</v>
      </c>
      <c r="U68" s="135">
        <v>0</v>
      </c>
      <c r="V68" s="135">
        <f t="shared" si="13"/>
        <v>0</v>
      </c>
      <c r="W68" s="135"/>
      <c r="X68" s="135" t="s">
        <v>1458</v>
      </c>
      <c r="Y68" s="135" t="s">
        <v>1459</v>
      </c>
      <c r="Z68" s="125"/>
      <c r="AA68" s="125"/>
      <c r="AB68" s="125"/>
      <c r="AC68" s="125"/>
      <c r="AD68" s="125"/>
      <c r="AE68" s="125"/>
      <c r="AF68" s="125"/>
      <c r="AG68" s="125" t="s">
        <v>1460</v>
      </c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</row>
    <row r="69" spans="1:60" outlineLevel="1" x14ac:dyDescent="0.2">
      <c r="A69" s="155">
        <v>60</v>
      </c>
      <c r="B69" s="156" t="s">
        <v>356</v>
      </c>
      <c r="C69" s="164" t="s">
        <v>357</v>
      </c>
      <c r="D69" s="157" t="s">
        <v>1672</v>
      </c>
      <c r="E69" s="158">
        <v>1</v>
      </c>
      <c r="F69" s="159"/>
      <c r="G69" s="160">
        <f t="shared" si="7"/>
        <v>0</v>
      </c>
      <c r="H69" s="159">
        <v>0</v>
      </c>
      <c r="I69" s="160">
        <f t="shared" si="8"/>
        <v>0</v>
      </c>
      <c r="J69" s="159">
        <v>1300</v>
      </c>
      <c r="K69" s="160">
        <f t="shared" si="9"/>
        <v>1300</v>
      </c>
      <c r="L69" s="160">
        <v>21</v>
      </c>
      <c r="M69" s="160">
        <f t="shared" si="10"/>
        <v>0</v>
      </c>
      <c r="N69" s="158">
        <v>0</v>
      </c>
      <c r="O69" s="158">
        <f t="shared" si="11"/>
        <v>0</v>
      </c>
      <c r="P69" s="158">
        <v>0</v>
      </c>
      <c r="Q69" s="158">
        <f t="shared" si="12"/>
        <v>0</v>
      </c>
      <c r="R69" s="160"/>
      <c r="S69" s="160" t="s">
        <v>1456</v>
      </c>
      <c r="T69" s="161" t="s">
        <v>1457</v>
      </c>
      <c r="U69" s="135">
        <v>0</v>
      </c>
      <c r="V69" s="135">
        <f t="shared" si="13"/>
        <v>0</v>
      </c>
      <c r="W69" s="135"/>
      <c r="X69" s="135" t="s">
        <v>1458</v>
      </c>
      <c r="Y69" s="135" t="s">
        <v>1459</v>
      </c>
      <c r="Z69" s="125"/>
      <c r="AA69" s="209"/>
      <c r="AB69" s="125"/>
      <c r="AC69" s="125"/>
      <c r="AD69" s="125"/>
      <c r="AE69" s="125"/>
      <c r="AF69" s="125"/>
      <c r="AG69" s="125" t="s">
        <v>1460</v>
      </c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</row>
    <row r="70" spans="1:60" outlineLevel="1" x14ac:dyDescent="0.2">
      <c r="A70" s="147">
        <v>61</v>
      </c>
      <c r="B70" s="148" t="s">
        <v>358</v>
      </c>
      <c r="C70" s="163" t="s">
        <v>359</v>
      </c>
      <c r="D70" s="149" t="s">
        <v>1672</v>
      </c>
      <c r="E70" s="150">
        <v>1</v>
      </c>
      <c r="F70" s="151"/>
      <c r="G70" s="152">
        <f t="shared" si="7"/>
        <v>0</v>
      </c>
      <c r="H70" s="151">
        <v>0</v>
      </c>
      <c r="I70" s="152">
        <f t="shared" si="8"/>
        <v>0</v>
      </c>
      <c r="J70" s="151">
        <v>680</v>
      </c>
      <c r="K70" s="152">
        <f t="shared" si="9"/>
        <v>680</v>
      </c>
      <c r="L70" s="152">
        <v>21</v>
      </c>
      <c r="M70" s="152">
        <f t="shared" si="10"/>
        <v>0</v>
      </c>
      <c r="N70" s="150">
        <v>0</v>
      </c>
      <c r="O70" s="150">
        <f t="shared" si="11"/>
        <v>0</v>
      </c>
      <c r="P70" s="150">
        <v>0</v>
      </c>
      <c r="Q70" s="150">
        <f t="shared" si="12"/>
        <v>0</v>
      </c>
      <c r="R70" s="152"/>
      <c r="S70" s="152" t="s">
        <v>1456</v>
      </c>
      <c r="T70" s="153" t="s">
        <v>1457</v>
      </c>
      <c r="U70" s="135">
        <v>0</v>
      </c>
      <c r="V70" s="135">
        <f t="shared" si="13"/>
        <v>0</v>
      </c>
      <c r="W70" s="135"/>
      <c r="X70" s="135" t="s">
        <v>1458</v>
      </c>
      <c r="Y70" s="135" t="s">
        <v>1459</v>
      </c>
      <c r="Z70" s="125"/>
      <c r="AA70" s="125"/>
      <c r="AB70" s="125"/>
      <c r="AC70" s="125"/>
      <c r="AD70" s="125"/>
      <c r="AE70" s="125"/>
      <c r="AF70" s="125"/>
      <c r="AG70" s="125" t="s">
        <v>1460</v>
      </c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</row>
    <row r="71" spans="1:60" x14ac:dyDescent="0.2">
      <c r="A71" s="3"/>
      <c r="B71" s="4"/>
      <c r="C71" s="165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15</v>
      </c>
      <c r="AF71">
        <v>21</v>
      </c>
      <c r="AG71" t="s">
        <v>1437</v>
      </c>
    </row>
    <row r="72" spans="1:60" x14ac:dyDescent="0.2">
      <c r="A72" s="128"/>
      <c r="B72" s="129" t="s">
        <v>1263</v>
      </c>
      <c r="C72" s="166"/>
      <c r="D72" s="130"/>
      <c r="E72" s="131"/>
      <c r="F72" s="131"/>
      <c r="G72" s="146">
        <f>G8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A72" s="139"/>
      <c r="AD72" s="82"/>
      <c r="AE72">
        <f>SUMIF(L7:L70,AE71,G7:G70)</f>
        <v>0</v>
      </c>
      <c r="AF72">
        <f>SUMIF(L7:L70,AF71,G7:G70)</f>
        <v>0</v>
      </c>
      <c r="AG72" t="s">
        <v>1558</v>
      </c>
    </row>
    <row r="73" spans="1:60" x14ac:dyDescent="0.2">
      <c r="A73" s="3"/>
      <c r="B73" s="4"/>
      <c r="C73" s="16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6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3"/>
      <c r="B75" s="4"/>
      <c r="C75" s="165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C76" s="167"/>
      <c r="D76" s="10"/>
      <c r="AG76" t="s">
        <v>1559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sheetProtection formatRows="0"/>
  <mergeCells count="4">
    <mergeCell ref="A1:G1"/>
    <mergeCell ref="C2:G2"/>
    <mergeCell ref="C3:G3"/>
    <mergeCell ref="C4:G4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outlinePr summaryBelow="0"/>
  </sheetPr>
  <dimension ref="A1:BH4994"/>
  <sheetViews>
    <sheetView workbookViewId="0">
      <pane ySplit="7" topLeftCell="A8" activePane="bottomLeft" state="frozen"/>
      <selection pane="bottomLeft" activeCell="F25" sqref="F9:F25"/>
    </sheetView>
  </sheetViews>
  <sheetFormatPr defaultRowHeight="12.75" outlineLevelRow="2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1287</v>
      </c>
      <c r="C3" s="274" t="s">
        <v>1288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1287</v>
      </c>
      <c r="C4" s="277" t="s">
        <v>1288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1337</v>
      </c>
      <c r="C8" s="162" t="s">
        <v>1338</v>
      </c>
      <c r="D8" s="142"/>
      <c r="E8" s="143"/>
      <c r="F8" s="144"/>
      <c r="G8" s="144">
        <f>SUMIF(AG9:AG25,"&lt;&gt;NOR",G9:G25)</f>
        <v>0</v>
      </c>
      <c r="H8" s="144"/>
      <c r="I8" s="144">
        <f>SUM(I9:I25)</f>
        <v>15347.660000000002</v>
      </c>
      <c r="J8" s="144"/>
      <c r="K8" s="144">
        <f>SUM(K9:K25)</f>
        <v>22971.94</v>
      </c>
      <c r="L8" s="144"/>
      <c r="M8" s="144">
        <f>SUM(M9:M25)</f>
        <v>0</v>
      </c>
      <c r="N8" s="143"/>
      <c r="O8" s="143">
        <f>SUM(O9:O25)</f>
        <v>7.0000000000000007E-2</v>
      </c>
      <c r="P8" s="143"/>
      <c r="Q8" s="143">
        <f>SUM(Q9:Q25)</f>
        <v>0</v>
      </c>
      <c r="R8" s="144"/>
      <c r="S8" s="144"/>
      <c r="T8" s="145"/>
      <c r="U8" s="139"/>
      <c r="V8" s="139">
        <f>SUM(V9:V25)</f>
        <v>0</v>
      </c>
      <c r="W8" s="139"/>
      <c r="X8" s="139"/>
      <c r="Y8" s="139"/>
      <c r="AG8" t="s">
        <v>1452</v>
      </c>
    </row>
    <row r="9" spans="1:60" ht="22.5" outlineLevel="1" x14ac:dyDescent="0.2">
      <c r="A9" s="147">
        <v>1</v>
      </c>
      <c r="B9" s="148" t="s">
        <v>360</v>
      </c>
      <c r="C9" s="163" t="s">
        <v>361</v>
      </c>
      <c r="D9" s="149" t="s">
        <v>1716</v>
      </c>
      <c r="E9" s="150">
        <v>6</v>
      </c>
      <c r="F9" s="151"/>
      <c r="G9" s="152">
        <f>ROUND(E9*F9,2)</f>
        <v>0</v>
      </c>
      <c r="H9" s="151">
        <v>129.26</v>
      </c>
      <c r="I9" s="152">
        <f>ROUND(E9*H9,2)</f>
        <v>775.56</v>
      </c>
      <c r="J9" s="151">
        <v>190.74</v>
      </c>
      <c r="K9" s="152">
        <f>ROUND(E9*J9,2)</f>
        <v>1144.44</v>
      </c>
      <c r="L9" s="152">
        <v>21</v>
      </c>
      <c r="M9" s="152">
        <f>G9*(1+L9/100)</f>
        <v>0</v>
      </c>
      <c r="N9" s="150">
        <v>4.6999999999999999E-4</v>
      </c>
      <c r="O9" s="150">
        <f>ROUND(E9*N9,2)</f>
        <v>0</v>
      </c>
      <c r="P9" s="150">
        <v>0</v>
      </c>
      <c r="Q9" s="150">
        <f>ROUND(E9*P9,2)</f>
        <v>0</v>
      </c>
      <c r="R9" s="152"/>
      <c r="S9" s="152" t="s">
        <v>1617</v>
      </c>
      <c r="T9" s="153" t="s">
        <v>1617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2106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2" x14ac:dyDescent="0.2">
      <c r="A10" s="132"/>
      <c r="B10" s="133"/>
      <c r="C10" s="170" t="s">
        <v>362</v>
      </c>
      <c r="D10" s="168"/>
      <c r="E10" s="169">
        <v>6</v>
      </c>
      <c r="F10" s="135"/>
      <c r="G10" s="135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1619</v>
      </c>
      <c r="AH10" s="125">
        <v>0</v>
      </c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ht="22.5" outlineLevel="1" x14ac:dyDescent="0.2">
      <c r="A11" s="147">
        <v>2</v>
      </c>
      <c r="B11" s="148" t="s">
        <v>363</v>
      </c>
      <c r="C11" s="163" t="s">
        <v>364</v>
      </c>
      <c r="D11" s="149" t="s">
        <v>1716</v>
      </c>
      <c r="E11" s="150">
        <v>2</v>
      </c>
      <c r="F11" s="151"/>
      <c r="G11" s="152">
        <f>ROUND(E11*F11,2)</f>
        <v>0</v>
      </c>
      <c r="H11" s="151">
        <v>391.79</v>
      </c>
      <c r="I11" s="152">
        <f>ROUND(E11*H11,2)</f>
        <v>783.58</v>
      </c>
      <c r="J11" s="151">
        <v>623.21</v>
      </c>
      <c r="K11" s="152">
        <f>ROUND(E11*J11,2)</f>
        <v>1246.42</v>
      </c>
      <c r="L11" s="152">
        <v>21</v>
      </c>
      <c r="M11" s="152">
        <f>G11*(1+L11/100)</f>
        <v>0</v>
      </c>
      <c r="N11" s="150">
        <v>1.5200000000000001E-3</v>
      </c>
      <c r="O11" s="150">
        <f>ROUND(E11*N11,2)</f>
        <v>0</v>
      </c>
      <c r="P11" s="150">
        <v>0</v>
      </c>
      <c r="Q11" s="150">
        <f>ROUND(E11*P11,2)</f>
        <v>0</v>
      </c>
      <c r="R11" s="152"/>
      <c r="S11" s="152" t="s">
        <v>1617</v>
      </c>
      <c r="T11" s="153" t="s">
        <v>1617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2106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outlineLevel="2" x14ac:dyDescent="0.2">
      <c r="A12" s="132"/>
      <c r="B12" s="133"/>
      <c r="C12" s="170" t="s">
        <v>1301</v>
      </c>
      <c r="D12" s="168"/>
      <c r="E12" s="169">
        <v>2</v>
      </c>
      <c r="F12" s="135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5"/>
      <c r="S12" s="135"/>
      <c r="T12" s="135"/>
      <c r="U12" s="135"/>
      <c r="V12" s="135"/>
      <c r="W12" s="135"/>
      <c r="X12" s="135"/>
      <c r="Y12" s="135"/>
      <c r="Z12" s="125"/>
      <c r="AA12" s="125"/>
      <c r="AB12" s="125"/>
      <c r="AC12" s="125"/>
      <c r="AD12" s="125"/>
      <c r="AE12" s="125"/>
      <c r="AF12" s="125"/>
      <c r="AG12" s="125" t="s">
        <v>1619</v>
      </c>
      <c r="AH12" s="125">
        <v>0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ht="22.5" outlineLevel="1" x14ac:dyDescent="0.2">
      <c r="A13" s="147">
        <v>3</v>
      </c>
      <c r="B13" s="148" t="s">
        <v>365</v>
      </c>
      <c r="C13" s="163" t="s">
        <v>366</v>
      </c>
      <c r="D13" s="149" t="s">
        <v>1716</v>
      </c>
      <c r="E13" s="150">
        <v>6</v>
      </c>
      <c r="F13" s="151"/>
      <c r="G13" s="152">
        <f>ROUND(E13*F13,2)</f>
        <v>0</v>
      </c>
      <c r="H13" s="151">
        <v>410.15</v>
      </c>
      <c r="I13" s="152">
        <f>ROUND(E13*H13,2)</f>
        <v>2460.9</v>
      </c>
      <c r="J13" s="151">
        <v>422.85</v>
      </c>
      <c r="K13" s="152">
        <f>ROUND(E13*J13,2)</f>
        <v>2537.1</v>
      </c>
      <c r="L13" s="152">
        <v>21</v>
      </c>
      <c r="M13" s="152">
        <f>G13*(1+L13/100)</f>
        <v>0</v>
      </c>
      <c r="N13" s="150">
        <v>1.31E-3</v>
      </c>
      <c r="O13" s="150">
        <f>ROUND(E13*N13,2)</f>
        <v>0.01</v>
      </c>
      <c r="P13" s="150">
        <v>0</v>
      </c>
      <c r="Q13" s="150">
        <f>ROUND(E13*P13,2)</f>
        <v>0</v>
      </c>
      <c r="R13" s="152"/>
      <c r="S13" s="152" t="s">
        <v>1617</v>
      </c>
      <c r="T13" s="153" t="s">
        <v>1617</v>
      </c>
      <c r="U13" s="135">
        <v>0</v>
      </c>
      <c r="V13" s="135">
        <f>ROUND(E13*U13,2)</f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2106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outlineLevel="2" x14ac:dyDescent="0.2">
      <c r="A14" s="132"/>
      <c r="B14" s="133"/>
      <c r="C14" s="170" t="s">
        <v>362</v>
      </c>
      <c r="D14" s="168"/>
      <c r="E14" s="169">
        <v>6</v>
      </c>
      <c r="F14" s="135"/>
      <c r="G14" s="135"/>
      <c r="H14" s="135"/>
      <c r="I14" s="135"/>
      <c r="J14" s="135"/>
      <c r="K14" s="135"/>
      <c r="L14" s="135"/>
      <c r="M14" s="135"/>
      <c r="N14" s="134"/>
      <c r="O14" s="134"/>
      <c r="P14" s="134"/>
      <c r="Q14" s="134"/>
      <c r="R14" s="135"/>
      <c r="S14" s="135"/>
      <c r="T14" s="135"/>
      <c r="U14" s="135"/>
      <c r="V14" s="135"/>
      <c r="W14" s="135"/>
      <c r="X14" s="135"/>
      <c r="Y14" s="135"/>
      <c r="Z14" s="125"/>
      <c r="AA14" s="125"/>
      <c r="AB14" s="125"/>
      <c r="AC14" s="125"/>
      <c r="AD14" s="125"/>
      <c r="AE14" s="125"/>
      <c r="AF14" s="125"/>
      <c r="AG14" s="125" t="s">
        <v>1619</v>
      </c>
      <c r="AH14" s="125">
        <v>0</v>
      </c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ht="22.5" outlineLevel="1" x14ac:dyDescent="0.2">
      <c r="A15" s="147">
        <v>4</v>
      </c>
      <c r="B15" s="148" t="s">
        <v>367</v>
      </c>
      <c r="C15" s="163" t="s">
        <v>368</v>
      </c>
      <c r="D15" s="149" t="s">
        <v>1716</v>
      </c>
      <c r="E15" s="150">
        <v>12</v>
      </c>
      <c r="F15" s="151"/>
      <c r="G15" s="152">
        <f>ROUND(E15*F15,2)</f>
        <v>0</v>
      </c>
      <c r="H15" s="151">
        <v>445.97</v>
      </c>
      <c r="I15" s="152">
        <f>ROUND(E15*H15,2)</f>
        <v>5351.64</v>
      </c>
      <c r="J15" s="151">
        <v>425.03</v>
      </c>
      <c r="K15" s="152">
        <f>ROUND(E15*J15,2)</f>
        <v>5100.3599999999997</v>
      </c>
      <c r="L15" s="152">
        <v>21</v>
      </c>
      <c r="M15" s="152">
        <f>G15*(1+L15/100)</f>
        <v>0</v>
      </c>
      <c r="N15" s="150">
        <v>2.0999999999999999E-3</v>
      </c>
      <c r="O15" s="150">
        <f>ROUND(E15*N15,2)</f>
        <v>0.03</v>
      </c>
      <c r="P15" s="150">
        <v>0</v>
      </c>
      <c r="Q15" s="150">
        <f>ROUND(E15*P15,2)</f>
        <v>0</v>
      </c>
      <c r="R15" s="152"/>
      <c r="S15" s="152" t="s">
        <v>1617</v>
      </c>
      <c r="T15" s="153" t="s">
        <v>1617</v>
      </c>
      <c r="U15" s="135">
        <v>0</v>
      </c>
      <c r="V15" s="135">
        <f>ROUND(E15*U15,2)</f>
        <v>0</v>
      </c>
      <c r="W15" s="135"/>
      <c r="X15" s="135" t="s">
        <v>1458</v>
      </c>
      <c r="Y15" s="135" t="s">
        <v>1459</v>
      </c>
      <c r="Z15" s="125"/>
      <c r="AA15" s="125"/>
      <c r="AB15" s="125"/>
      <c r="AC15" s="125"/>
      <c r="AD15" s="125"/>
      <c r="AE15" s="125"/>
      <c r="AF15" s="125"/>
      <c r="AG15" s="125" t="s">
        <v>2106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outlineLevel="2" x14ac:dyDescent="0.2">
      <c r="A16" s="132"/>
      <c r="B16" s="133"/>
      <c r="C16" s="170" t="s">
        <v>369</v>
      </c>
      <c r="D16" s="168"/>
      <c r="E16" s="169">
        <v>12</v>
      </c>
      <c r="F16" s="135"/>
      <c r="G16" s="135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1619</v>
      </c>
      <c r="AH16" s="125">
        <v>0</v>
      </c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ht="22.5" outlineLevel="1" x14ac:dyDescent="0.2">
      <c r="A17" s="155">
        <v>5</v>
      </c>
      <c r="B17" s="156" t="s">
        <v>370</v>
      </c>
      <c r="C17" s="164" t="s">
        <v>371</v>
      </c>
      <c r="D17" s="157" t="s">
        <v>1716</v>
      </c>
      <c r="E17" s="158">
        <v>10</v>
      </c>
      <c r="F17" s="159"/>
      <c r="G17" s="160">
        <f t="shared" ref="G17:G22" si="0">ROUND(E17*F17,2)</f>
        <v>0</v>
      </c>
      <c r="H17" s="159">
        <v>595.97</v>
      </c>
      <c r="I17" s="160">
        <f t="shared" ref="I17:I22" si="1">ROUND(E17*H17,2)</f>
        <v>5959.7</v>
      </c>
      <c r="J17" s="159">
        <v>425.03</v>
      </c>
      <c r="K17" s="160">
        <f t="shared" ref="K17:K22" si="2">ROUND(E17*J17,2)</f>
        <v>4250.3</v>
      </c>
      <c r="L17" s="160">
        <v>21</v>
      </c>
      <c r="M17" s="160">
        <f t="shared" ref="M17:M22" si="3">G17*(1+L17/100)</f>
        <v>0</v>
      </c>
      <c r="N17" s="158">
        <v>2.5200000000000001E-3</v>
      </c>
      <c r="O17" s="158">
        <f t="shared" ref="O17:O22" si="4">ROUND(E17*N17,2)</f>
        <v>0.03</v>
      </c>
      <c r="P17" s="158">
        <v>0</v>
      </c>
      <c r="Q17" s="158">
        <f t="shared" ref="Q17:Q22" si="5">ROUND(E17*P17,2)</f>
        <v>0</v>
      </c>
      <c r="R17" s="160"/>
      <c r="S17" s="160" t="s">
        <v>1617</v>
      </c>
      <c r="T17" s="161" t="s">
        <v>1617</v>
      </c>
      <c r="U17" s="135">
        <v>0</v>
      </c>
      <c r="V17" s="135">
        <f t="shared" ref="V17:V22" si="6">ROUND(E17*U17,2)</f>
        <v>0</v>
      </c>
      <c r="W17" s="135"/>
      <c r="X17" s="135" t="s">
        <v>1458</v>
      </c>
      <c r="Y17" s="135" t="s">
        <v>1459</v>
      </c>
      <c r="Z17" s="125"/>
      <c r="AA17" s="125"/>
      <c r="AB17" s="125"/>
      <c r="AC17" s="125"/>
      <c r="AD17" s="125"/>
      <c r="AE17" s="125"/>
      <c r="AF17" s="125"/>
      <c r="AG17" s="125" t="s">
        <v>2106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ht="22.5" outlineLevel="1" x14ac:dyDescent="0.2">
      <c r="A18" s="155">
        <v>6</v>
      </c>
      <c r="B18" s="156" t="s">
        <v>372</v>
      </c>
      <c r="C18" s="164" t="s">
        <v>373</v>
      </c>
      <c r="D18" s="157" t="s">
        <v>1672</v>
      </c>
      <c r="E18" s="158">
        <v>1</v>
      </c>
      <c r="F18" s="159"/>
      <c r="G18" s="160">
        <f t="shared" si="0"/>
        <v>0</v>
      </c>
      <c r="H18" s="159">
        <v>0</v>
      </c>
      <c r="I18" s="160">
        <f t="shared" si="1"/>
        <v>0</v>
      </c>
      <c r="J18" s="159">
        <v>1395</v>
      </c>
      <c r="K18" s="160">
        <f t="shared" si="2"/>
        <v>1395</v>
      </c>
      <c r="L18" s="160">
        <v>21</v>
      </c>
      <c r="M18" s="160">
        <f t="shared" si="3"/>
        <v>0</v>
      </c>
      <c r="N18" s="158">
        <v>5.0000000000000001E-4</v>
      </c>
      <c r="O18" s="158">
        <f t="shared" si="4"/>
        <v>0</v>
      </c>
      <c r="P18" s="158">
        <v>0</v>
      </c>
      <c r="Q18" s="158">
        <f t="shared" si="5"/>
        <v>0</v>
      </c>
      <c r="R18" s="160"/>
      <c r="S18" s="160" t="s">
        <v>1456</v>
      </c>
      <c r="T18" s="161" t="s">
        <v>1457</v>
      </c>
      <c r="U18" s="135">
        <v>0</v>
      </c>
      <c r="V18" s="135">
        <f t="shared" si="6"/>
        <v>0</v>
      </c>
      <c r="W18" s="135"/>
      <c r="X18" s="135" t="s">
        <v>1458</v>
      </c>
      <c r="Y18" s="135" t="s">
        <v>1459</v>
      </c>
      <c r="Z18" s="125"/>
      <c r="AA18" s="125"/>
      <c r="AB18" s="125"/>
      <c r="AC18" s="125"/>
      <c r="AD18" s="125"/>
      <c r="AE18" s="125"/>
      <c r="AF18" s="125"/>
      <c r="AG18" s="125" t="s">
        <v>2106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</row>
    <row r="19" spans="1:60" outlineLevel="1" x14ac:dyDescent="0.2">
      <c r="A19" s="155">
        <v>7</v>
      </c>
      <c r="B19" s="156" t="s">
        <v>374</v>
      </c>
      <c r="C19" s="164" t="s">
        <v>375</v>
      </c>
      <c r="D19" s="157" t="s">
        <v>1672</v>
      </c>
      <c r="E19" s="158">
        <v>6</v>
      </c>
      <c r="F19" s="159"/>
      <c r="G19" s="160">
        <f t="shared" si="0"/>
        <v>0</v>
      </c>
      <c r="H19" s="159">
        <v>0</v>
      </c>
      <c r="I19" s="160">
        <f t="shared" si="1"/>
        <v>0</v>
      </c>
      <c r="J19" s="159">
        <v>131</v>
      </c>
      <c r="K19" s="160">
        <f t="shared" si="2"/>
        <v>786</v>
      </c>
      <c r="L19" s="160">
        <v>21</v>
      </c>
      <c r="M19" s="160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60"/>
      <c r="S19" s="160" t="s">
        <v>1456</v>
      </c>
      <c r="T19" s="161" t="s">
        <v>1457</v>
      </c>
      <c r="U19" s="135">
        <v>0</v>
      </c>
      <c r="V19" s="135">
        <f t="shared" si="6"/>
        <v>0</v>
      </c>
      <c r="W19" s="135"/>
      <c r="X19" s="135" t="s">
        <v>1458</v>
      </c>
      <c r="Y19" s="135" t="s">
        <v>1459</v>
      </c>
      <c r="Z19" s="125"/>
      <c r="AA19" s="125"/>
      <c r="AB19" s="125"/>
      <c r="AC19" s="125"/>
      <c r="AD19" s="125"/>
      <c r="AE19" s="125"/>
      <c r="AF19" s="125"/>
      <c r="AG19" s="125" t="s">
        <v>2106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outlineLevel="1" x14ac:dyDescent="0.2">
      <c r="A20" s="155">
        <v>8</v>
      </c>
      <c r="B20" s="156" t="s">
        <v>376</v>
      </c>
      <c r="C20" s="164" t="s">
        <v>377</v>
      </c>
      <c r="D20" s="157" t="s">
        <v>1672</v>
      </c>
      <c r="E20" s="158">
        <v>1</v>
      </c>
      <c r="F20" s="159"/>
      <c r="G20" s="160">
        <f t="shared" si="0"/>
        <v>0</v>
      </c>
      <c r="H20" s="159">
        <v>0</v>
      </c>
      <c r="I20" s="160">
        <f t="shared" si="1"/>
        <v>0</v>
      </c>
      <c r="J20" s="159">
        <v>138</v>
      </c>
      <c r="K20" s="160">
        <f t="shared" si="2"/>
        <v>138</v>
      </c>
      <c r="L20" s="160">
        <v>21</v>
      </c>
      <c r="M20" s="160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60"/>
      <c r="S20" s="160" t="s">
        <v>1617</v>
      </c>
      <c r="T20" s="161" t="s">
        <v>1617</v>
      </c>
      <c r="U20" s="135">
        <v>0</v>
      </c>
      <c r="V20" s="135">
        <f t="shared" si="6"/>
        <v>0</v>
      </c>
      <c r="W20" s="135"/>
      <c r="X20" s="135" t="s">
        <v>1458</v>
      </c>
      <c r="Y20" s="135" t="s">
        <v>1459</v>
      </c>
      <c r="Z20" s="125"/>
      <c r="AA20" s="125"/>
      <c r="AB20" s="125"/>
      <c r="AC20" s="125"/>
      <c r="AD20" s="125"/>
      <c r="AE20" s="125"/>
      <c r="AF20" s="125"/>
      <c r="AG20" s="125" t="s">
        <v>2106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ht="22.5" outlineLevel="1" x14ac:dyDescent="0.2">
      <c r="A21" s="155">
        <v>9</v>
      </c>
      <c r="B21" s="156" t="s">
        <v>378</v>
      </c>
      <c r="C21" s="164" t="s">
        <v>379</v>
      </c>
      <c r="D21" s="157" t="s">
        <v>1672</v>
      </c>
      <c r="E21" s="158">
        <v>1</v>
      </c>
      <c r="F21" s="159"/>
      <c r="G21" s="160">
        <f t="shared" si="0"/>
        <v>0</v>
      </c>
      <c r="H21" s="159">
        <v>0</v>
      </c>
      <c r="I21" s="160">
        <f t="shared" si="1"/>
        <v>0</v>
      </c>
      <c r="J21" s="159">
        <v>1172</v>
      </c>
      <c r="K21" s="160">
        <f t="shared" si="2"/>
        <v>1172</v>
      </c>
      <c r="L21" s="160">
        <v>21</v>
      </c>
      <c r="M21" s="160">
        <f t="shared" si="3"/>
        <v>0</v>
      </c>
      <c r="N21" s="158">
        <v>2.7E-4</v>
      </c>
      <c r="O21" s="158">
        <f t="shared" si="4"/>
        <v>0</v>
      </c>
      <c r="P21" s="158">
        <v>0</v>
      </c>
      <c r="Q21" s="158">
        <f t="shared" si="5"/>
        <v>0</v>
      </c>
      <c r="R21" s="160"/>
      <c r="S21" s="160" t="s">
        <v>1456</v>
      </c>
      <c r="T21" s="161" t="s">
        <v>1457</v>
      </c>
      <c r="U21" s="135">
        <v>0</v>
      </c>
      <c r="V21" s="135">
        <f t="shared" si="6"/>
        <v>0</v>
      </c>
      <c r="W21" s="135"/>
      <c r="X21" s="135" t="s">
        <v>1458</v>
      </c>
      <c r="Y21" s="135" t="s">
        <v>1459</v>
      </c>
      <c r="Z21" s="125"/>
      <c r="AA21" s="125"/>
      <c r="AB21" s="125"/>
      <c r="AC21" s="125"/>
      <c r="AD21" s="125"/>
      <c r="AE21" s="125"/>
      <c r="AF21" s="125"/>
      <c r="AG21" s="125" t="s">
        <v>2106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outlineLevel="1" x14ac:dyDescent="0.2">
      <c r="A22" s="147">
        <v>10</v>
      </c>
      <c r="B22" s="148" t="s">
        <v>380</v>
      </c>
      <c r="C22" s="163" t="s">
        <v>381</v>
      </c>
      <c r="D22" s="149" t="s">
        <v>1716</v>
      </c>
      <c r="E22" s="150">
        <v>22</v>
      </c>
      <c r="F22" s="151"/>
      <c r="G22" s="152">
        <f t="shared" si="0"/>
        <v>0</v>
      </c>
      <c r="H22" s="151">
        <v>0.74</v>
      </c>
      <c r="I22" s="152">
        <f t="shared" si="1"/>
        <v>16.28</v>
      </c>
      <c r="J22" s="151">
        <v>25.56</v>
      </c>
      <c r="K22" s="152">
        <f t="shared" si="2"/>
        <v>562.32000000000005</v>
      </c>
      <c r="L22" s="152">
        <v>21</v>
      </c>
      <c r="M22" s="152">
        <f t="shared" si="3"/>
        <v>0</v>
      </c>
      <c r="N22" s="150">
        <v>0</v>
      </c>
      <c r="O22" s="150">
        <f t="shared" si="4"/>
        <v>0</v>
      </c>
      <c r="P22" s="150">
        <v>0</v>
      </c>
      <c r="Q22" s="150">
        <f t="shared" si="5"/>
        <v>0</v>
      </c>
      <c r="R22" s="152"/>
      <c r="S22" s="152" t="s">
        <v>1617</v>
      </c>
      <c r="T22" s="153" t="s">
        <v>1617</v>
      </c>
      <c r="U22" s="135">
        <v>0</v>
      </c>
      <c r="V22" s="135">
        <f t="shared" si="6"/>
        <v>0</v>
      </c>
      <c r="W22" s="135"/>
      <c r="X22" s="135" t="s">
        <v>1458</v>
      </c>
      <c r="Y22" s="135" t="s">
        <v>1459</v>
      </c>
      <c r="Z22" s="125"/>
      <c r="AA22" s="125"/>
      <c r="AB22" s="125"/>
      <c r="AC22" s="125"/>
      <c r="AD22" s="125"/>
      <c r="AE22" s="125"/>
      <c r="AF22" s="125"/>
      <c r="AG22" s="125" t="s">
        <v>2106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outlineLevel="2" x14ac:dyDescent="0.2">
      <c r="A23" s="132"/>
      <c r="B23" s="133"/>
      <c r="C23" s="170" t="s">
        <v>382</v>
      </c>
      <c r="D23" s="168"/>
      <c r="E23" s="169">
        <v>22</v>
      </c>
      <c r="F23" s="135"/>
      <c r="G23" s="135"/>
      <c r="H23" s="135"/>
      <c r="I23" s="135"/>
      <c r="J23" s="135"/>
      <c r="K23" s="135"/>
      <c r="L23" s="135"/>
      <c r="M23" s="135"/>
      <c r="N23" s="134"/>
      <c r="O23" s="134"/>
      <c r="P23" s="134"/>
      <c r="Q23" s="134"/>
      <c r="R23" s="135"/>
      <c r="S23" s="135"/>
      <c r="T23" s="135"/>
      <c r="U23" s="135"/>
      <c r="V23" s="135"/>
      <c r="W23" s="135"/>
      <c r="X23" s="135"/>
      <c r="Y23" s="135"/>
      <c r="Z23" s="125"/>
      <c r="AA23" s="125"/>
      <c r="AB23" s="125"/>
      <c r="AC23" s="125"/>
      <c r="AD23" s="125"/>
      <c r="AE23" s="125"/>
      <c r="AF23" s="125"/>
      <c r="AG23" s="125" t="s">
        <v>1619</v>
      </c>
      <c r="AH23" s="125">
        <v>0</v>
      </c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outlineLevel="1" x14ac:dyDescent="0.2">
      <c r="A24" s="155">
        <v>11</v>
      </c>
      <c r="B24" s="156" t="s">
        <v>383</v>
      </c>
      <c r="C24" s="164" t="s">
        <v>384</v>
      </c>
      <c r="D24" s="157" t="s">
        <v>1713</v>
      </c>
      <c r="E24" s="158">
        <v>1</v>
      </c>
      <c r="F24" s="159"/>
      <c r="G24" s="160">
        <f>ROUND(E24*F24,2)</f>
        <v>0</v>
      </c>
      <c r="H24" s="159">
        <v>0</v>
      </c>
      <c r="I24" s="160">
        <f>ROUND(E24*H24,2)</f>
        <v>0</v>
      </c>
      <c r="J24" s="159">
        <v>4640</v>
      </c>
      <c r="K24" s="160">
        <f>ROUND(E24*J24,2)</f>
        <v>4640</v>
      </c>
      <c r="L24" s="160">
        <v>21</v>
      </c>
      <c r="M24" s="160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60"/>
      <c r="S24" s="160" t="s">
        <v>1456</v>
      </c>
      <c r="T24" s="161" t="s">
        <v>1457</v>
      </c>
      <c r="U24" s="135">
        <v>0</v>
      </c>
      <c r="V24" s="135">
        <f>ROUND(E24*U24,2)</f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1460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outlineLevel="1" x14ac:dyDescent="0.2">
      <c r="A25" s="155">
        <v>12</v>
      </c>
      <c r="B25" s="156" t="s">
        <v>385</v>
      </c>
      <c r="C25" s="164" t="s">
        <v>386</v>
      </c>
      <c r="D25" s="157" t="s">
        <v>1232</v>
      </c>
      <c r="E25" s="158">
        <f>(G24+G22+G21+G20+G19+G18+G17+G15+G13+G11+G9)*0.01</f>
        <v>0</v>
      </c>
      <c r="F25" s="159"/>
      <c r="G25" s="160">
        <f>ROUND(E25*F25,2)</f>
        <v>0</v>
      </c>
      <c r="H25" s="159">
        <v>0</v>
      </c>
      <c r="I25" s="160">
        <f>ROUND(E25*H25,2)</f>
        <v>0</v>
      </c>
      <c r="J25" s="159">
        <v>1.7</v>
      </c>
      <c r="K25" s="160">
        <f>ROUND(E25*J25,2)</f>
        <v>0</v>
      </c>
      <c r="L25" s="160">
        <v>21</v>
      </c>
      <c r="M25" s="160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60"/>
      <c r="S25" s="160" t="s">
        <v>1456</v>
      </c>
      <c r="T25" s="161" t="s">
        <v>1457</v>
      </c>
      <c r="U25" s="135">
        <v>0</v>
      </c>
      <c r="V25" s="135">
        <f>ROUND(E25*U25,2)</f>
        <v>0</v>
      </c>
      <c r="W25" s="135"/>
      <c r="X25" s="135" t="s">
        <v>1458</v>
      </c>
      <c r="Y25" s="135" t="s">
        <v>1459</v>
      </c>
      <c r="Z25" s="125"/>
      <c r="AA25" s="125"/>
      <c r="AB25" s="125"/>
      <c r="AC25" s="125"/>
      <c r="AD25" s="125"/>
      <c r="AE25" s="125"/>
      <c r="AF25" s="125"/>
      <c r="AG25" s="125" t="s">
        <v>2288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x14ac:dyDescent="0.2">
      <c r="A26" s="140" t="s">
        <v>1451</v>
      </c>
      <c r="B26" s="141" t="s">
        <v>1339</v>
      </c>
      <c r="C26" s="162" t="s">
        <v>1340</v>
      </c>
      <c r="D26" s="142"/>
      <c r="E26" s="143"/>
      <c r="F26" s="144"/>
      <c r="G26" s="144">
        <f>SUMIF(AG27:AG43,"&lt;&gt;NOR",G27:G43)</f>
        <v>0</v>
      </c>
      <c r="H26" s="144"/>
      <c r="I26" s="144">
        <f>SUM(I27:I43)</f>
        <v>1435.75</v>
      </c>
      <c r="J26" s="144"/>
      <c r="K26" s="144">
        <f>SUM(K27:K43)</f>
        <v>27211.45</v>
      </c>
      <c r="L26" s="144"/>
      <c r="M26" s="144">
        <f>SUM(M27:M43)</f>
        <v>0</v>
      </c>
      <c r="N26" s="143"/>
      <c r="O26" s="143">
        <f>SUM(O27:O43)</f>
        <v>0.18</v>
      </c>
      <c r="P26" s="143"/>
      <c r="Q26" s="143">
        <f>SUM(Q27:Q43)</f>
        <v>0</v>
      </c>
      <c r="R26" s="144"/>
      <c r="S26" s="144"/>
      <c r="T26" s="145"/>
      <c r="U26" s="139"/>
      <c r="V26" s="139">
        <f>SUM(V27:V43)</f>
        <v>0</v>
      </c>
      <c r="W26" s="139"/>
      <c r="X26" s="139"/>
      <c r="Y26" s="139"/>
      <c r="AG26" t="s">
        <v>1452</v>
      </c>
    </row>
    <row r="27" spans="1:60" outlineLevel="1" x14ac:dyDescent="0.2">
      <c r="A27" s="147">
        <v>13</v>
      </c>
      <c r="B27" s="148" t="s">
        <v>387</v>
      </c>
      <c r="C27" s="163" t="s">
        <v>388</v>
      </c>
      <c r="D27" s="149" t="s">
        <v>1716</v>
      </c>
      <c r="E27" s="150">
        <v>12</v>
      </c>
      <c r="F27" s="151"/>
      <c r="G27" s="152">
        <f>ROUND(E27*F27,2)</f>
        <v>0</v>
      </c>
      <c r="H27" s="151">
        <v>113.88</v>
      </c>
      <c r="I27" s="152">
        <f>ROUND(E27*H27,2)</f>
        <v>1366.56</v>
      </c>
      <c r="J27" s="151">
        <v>272.62</v>
      </c>
      <c r="K27" s="152">
        <f>ROUND(E27*J27,2)</f>
        <v>3271.44</v>
      </c>
      <c r="L27" s="152">
        <v>21</v>
      </c>
      <c r="M27" s="152">
        <f>G27*(1+L27/100)</f>
        <v>0</v>
      </c>
      <c r="N27" s="150">
        <v>4.0099999999999997E-3</v>
      </c>
      <c r="O27" s="150">
        <f>ROUND(E27*N27,2)</f>
        <v>0.05</v>
      </c>
      <c r="P27" s="150">
        <v>0</v>
      </c>
      <c r="Q27" s="150">
        <f>ROUND(E27*P27,2)</f>
        <v>0</v>
      </c>
      <c r="R27" s="152"/>
      <c r="S27" s="152" t="s">
        <v>1617</v>
      </c>
      <c r="T27" s="153" t="s">
        <v>1617</v>
      </c>
      <c r="U27" s="135">
        <v>0</v>
      </c>
      <c r="V27" s="135">
        <f>ROUND(E27*U27,2)</f>
        <v>0</v>
      </c>
      <c r="W27" s="135"/>
      <c r="X27" s="135" t="s">
        <v>1458</v>
      </c>
      <c r="Y27" s="135" t="s">
        <v>1459</v>
      </c>
      <c r="Z27" s="125"/>
      <c r="AA27" s="125"/>
      <c r="AB27" s="125"/>
      <c r="AC27" s="125"/>
      <c r="AD27" s="125"/>
      <c r="AE27" s="125"/>
      <c r="AF27" s="125"/>
      <c r="AG27" s="125" t="s">
        <v>2106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2" x14ac:dyDescent="0.2">
      <c r="A28" s="132"/>
      <c r="B28" s="133"/>
      <c r="C28" s="269" t="s">
        <v>389</v>
      </c>
      <c r="D28" s="270"/>
      <c r="E28" s="270"/>
      <c r="F28" s="270"/>
      <c r="G28" s="270"/>
      <c r="H28" s="135"/>
      <c r="I28" s="135"/>
      <c r="J28" s="135"/>
      <c r="K28" s="135"/>
      <c r="L28" s="135"/>
      <c r="M28" s="135"/>
      <c r="N28" s="134"/>
      <c r="O28" s="134"/>
      <c r="P28" s="134"/>
      <c r="Q28" s="134"/>
      <c r="R28" s="135"/>
      <c r="S28" s="135"/>
      <c r="T28" s="135"/>
      <c r="U28" s="135"/>
      <c r="V28" s="135"/>
      <c r="W28" s="135"/>
      <c r="X28" s="135"/>
      <c r="Y28" s="135"/>
      <c r="Z28" s="125"/>
      <c r="AA28" s="125"/>
      <c r="AB28" s="125"/>
      <c r="AC28" s="125"/>
      <c r="AD28" s="125"/>
      <c r="AE28" s="125"/>
      <c r="AF28" s="125"/>
      <c r="AG28" s="125" t="s">
        <v>1462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2" x14ac:dyDescent="0.2">
      <c r="A29" s="132"/>
      <c r="B29" s="133"/>
      <c r="C29" s="170" t="s">
        <v>369</v>
      </c>
      <c r="D29" s="168"/>
      <c r="E29" s="169">
        <v>12</v>
      </c>
      <c r="F29" s="135"/>
      <c r="G29" s="135"/>
      <c r="H29" s="135"/>
      <c r="I29" s="135"/>
      <c r="J29" s="135"/>
      <c r="K29" s="135"/>
      <c r="L29" s="135"/>
      <c r="M29" s="135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25"/>
      <c r="AA29" s="125"/>
      <c r="AB29" s="125"/>
      <c r="AC29" s="125"/>
      <c r="AD29" s="125"/>
      <c r="AE29" s="125"/>
      <c r="AF29" s="125"/>
      <c r="AG29" s="125" t="s">
        <v>1619</v>
      </c>
      <c r="AH29" s="125">
        <v>0</v>
      </c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outlineLevel="1" x14ac:dyDescent="0.2">
      <c r="A30" s="147">
        <v>14</v>
      </c>
      <c r="B30" s="148" t="s">
        <v>390</v>
      </c>
      <c r="C30" s="163" t="s">
        <v>391</v>
      </c>
      <c r="D30" s="149" t="s">
        <v>1716</v>
      </c>
      <c r="E30" s="150">
        <v>25</v>
      </c>
      <c r="F30" s="151"/>
      <c r="G30" s="152">
        <f>ROUND(E30*F30,2)</f>
        <v>0</v>
      </c>
      <c r="H30" s="151">
        <v>0</v>
      </c>
      <c r="I30" s="152">
        <f>ROUND(E30*H30,2)</f>
        <v>0</v>
      </c>
      <c r="J30" s="151">
        <v>387.5</v>
      </c>
      <c r="K30" s="152">
        <f>ROUND(E30*J30,2)</f>
        <v>9687.5</v>
      </c>
      <c r="L30" s="152">
        <v>21</v>
      </c>
      <c r="M30" s="152">
        <f>G30*(1+L30/100)</f>
        <v>0</v>
      </c>
      <c r="N30" s="150">
        <v>5.2199999999999998E-3</v>
      </c>
      <c r="O30" s="150">
        <f>ROUND(E30*N30,2)</f>
        <v>0.13</v>
      </c>
      <c r="P30" s="150">
        <v>0</v>
      </c>
      <c r="Q30" s="150">
        <f>ROUND(E30*P30,2)</f>
        <v>0</v>
      </c>
      <c r="R30" s="152"/>
      <c r="S30" s="152" t="s">
        <v>1456</v>
      </c>
      <c r="T30" s="153" t="s">
        <v>1457</v>
      </c>
      <c r="U30" s="135">
        <v>0</v>
      </c>
      <c r="V30" s="135">
        <f>ROUND(E30*U30,2)</f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2106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2" x14ac:dyDescent="0.2">
      <c r="A31" s="132"/>
      <c r="B31" s="133"/>
      <c r="C31" s="269" t="s">
        <v>389</v>
      </c>
      <c r="D31" s="270"/>
      <c r="E31" s="270"/>
      <c r="F31" s="270"/>
      <c r="G31" s="270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5"/>
      <c r="AA31" s="125"/>
      <c r="AB31" s="125"/>
      <c r="AC31" s="125"/>
      <c r="AD31" s="125"/>
      <c r="AE31" s="125"/>
      <c r="AF31" s="125"/>
      <c r="AG31" s="125" t="s">
        <v>1462</v>
      </c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2" x14ac:dyDescent="0.2">
      <c r="A32" s="132"/>
      <c r="B32" s="133"/>
      <c r="C32" s="170" t="s">
        <v>392</v>
      </c>
      <c r="D32" s="168"/>
      <c r="E32" s="169">
        <v>25</v>
      </c>
      <c r="F32" s="135"/>
      <c r="G32" s="135"/>
      <c r="H32" s="135"/>
      <c r="I32" s="135"/>
      <c r="J32" s="135"/>
      <c r="K32" s="135"/>
      <c r="L32" s="135"/>
      <c r="M32" s="135"/>
      <c r="N32" s="134"/>
      <c r="O32" s="134"/>
      <c r="P32" s="134"/>
      <c r="Q32" s="134"/>
      <c r="R32" s="135"/>
      <c r="S32" s="135"/>
      <c r="T32" s="135"/>
      <c r="U32" s="135"/>
      <c r="V32" s="135"/>
      <c r="W32" s="135"/>
      <c r="X32" s="135"/>
      <c r="Y32" s="135"/>
      <c r="Z32" s="125"/>
      <c r="AA32" s="125"/>
      <c r="AB32" s="125"/>
      <c r="AC32" s="125"/>
      <c r="AD32" s="125"/>
      <c r="AE32" s="125"/>
      <c r="AF32" s="125"/>
      <c r="AG32" s="125" t="s">
        <v>1619</v>
      </c>
      <c r="AH32" s="125">
        <v>0</v>
      </c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ht="22.5" outlineLevel="1" x14ac:dyDescent="0.2">
      <c r="A33" s="147">
        <v>15</v>
      </c>
      <c r="B33" s="148" t="s">
        <v>393</v>
      </c>
      <c r="C33" s="163" t="s">
        <v>394</v>
      </c>
      <c r="D33" s="149" t="s">
        <v>1716</v>
      </c>
      <c r="E33" s="150">
        <v>12</v>
      </c>
      <c r="F33" s="151"/>
      <c r="G33" s="152">
        <f>ROUND(E33*F33,2)</f>
        <v>0</v>
      </c>
      <c r="H33" s="151">
        <v>0</v>
      </c>
      <c r="I33" s="152">
        <f>ROUND(E33*H33,2)</f>
        <v>0</v>
      </c>
      <c r="J33" s="151">
        <v>71.099999999999994</v>
      </c>
      <c r="K33" s="152">
        <f>ROUND(E33*J33,2)</f>
        <v>853.2</v>
      </c>
      <c r="L33" s="152">
        <v>21</v>
      </c>
      <c r="M33" s="152">
        <f>G33*(1+L33/100)</f>
        <v>0</v>
      </c>
      <c r="N33" s="150">
        <v>2.0000000000000002E-5</v>
      </c>
      <c r="O33" s="150">
        <f>ROUND(E33*N33,2)</f>
        <v>0</v>
      </c>
      <c r="P33" s="150">
        <v>0</v>
      </c>
      <c r="Q33" s="150">
        <f>ROUND(E33*P33,2)</f>
        <v>0</v>
      </c>
      <c r="R33" s="152"/>
      <c r="S33" s="152" t="s">
        <v>1456</v>
      </c>
      <c r="T33" s="153" t="s">
        <v>1457</v>
      </c>
      <c r="U33" s="135">
        <v>0</v>
      </c>
      <c r="V33" s="135">
        <f>ROUND(E33*U33,2)</f>
        <v>0</v>
      </c>
      <c r="W33" s="135"/>
      <c r="X33" s="135" t="s">
        <v>1458</v>
      </c>
      <c r="Y33" s="135" t="s">
        <v>1459</v>
      </c>
      <c r="Z33" s="125"/>
      <c r="AA33" s="125"/>
      <c r="AB33" s="125"/>
      <c r="AC33" s="125"/>
      <c r="AD33" s="125"/>
      <c r="AE33" s="125"/>
      <c r="AF33" s="125"/>
      <c r="AG33" s="125" t="s">
        <v>2106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outlineLevel="2" x14ac:dyDescent="0.2">
      <c r="A34" s="132"/>
      <c r="B34" s="133"/>
      <c r="C34" s="269" t="s">
        <v>395</v>
      </c>
      <c r="D34" s="270"/>
      <c r="E34" s="270"/>
      <c r="F34" s="270"/>
      <c r="G34" s="270"/>
      <c r="H34" s="135"/>
      <c r="I34" s="135"/>
      <c r="J34" s="135"/>
      <c r="K34" s="135"/>
      <c r="L34" s="135"/>
      <c r="M34" s="135"/>
      <c r="N34" s="134"/>
      <c r="O34" s="134"/>
      <c r="P34" s="134"/>
      <c r="Q34" s="134"/>
      <c r="R34" s="135"/>
      <c r="S34" s="135"/>
      <c r="T34" s="135"/>
      <c r="U34" s="135"/>
      <c r="V34" s="135"/>
      <c r="W34" s="135"/>
      <c r="X34" s="135"/>
      <c r="Y34" s="135"/>
      <c r="Z34" s="125"/>
      <c r="AA34" s="125"/>
      <c r="AB34" s="125"/>
      <c r="AC34" s="125"/>
      <c r="AD34" s="125"/>
      <c r="AE34" s="125"/>
      <c r="AF34" s="125"/>
      <c r="AG34" s="125" t="s">
        <v>1462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ht="22.5" outlineLevel="1" x14ac:dyDescent="0.2">
      <c r="A35" s="147">
        <v>16</v>
      </c>
      <c r="B35" s="148" t="s">
        <v>396</v>
      </c>
      <c r="C35" s="163" t="s">
        <v>397</v>
      </c>
      <c r="D35" s="149" t="s">
        <v>1716</v>
      </c>
      <c r="E35" s="150">
        <v>25</v>
      </c>
      <c r="F35" s="151"/>
      <c r="G35" s="152">
        <f>ROUND(E35*F35,2)</f>
        <v>0</v>
      </c>
      <c r="H35" s="151">
        <v>0</v>
      </c>
      <c r="I35" s="152">
        <f>ROUND(E35*H35,2)</f>
        <v>0</v>
      </c>
      <c r="J35" s="151">
        <v>86.5</v>
      </c>
      <c r="K35" s="152">
        <f>ROUND(E35*J35,2)</f>
        <v>2162.5</v>
      </c>
      <c r="L35" s="152">
        <v>21</v>
      </c>
      <c r="M35" s="152">
        <f>G35*(1+L35/100)</f>
        <v>0</v>
      </c>
      <c r="N35" s="150">
        <v>6.0000000000000002E-5</v>
      </c>
      <c r="O35" s="150">
        <f>ROUND(E35*N35,2)</f>
        <v>0</v>
      </c>
      <c r="P35" s="150">
        <v>0</v>
      </c>
      <c r="Q35" s="150">
        <f>ROUND(E35*P35,2)</f>
        <v>0</v>
      </c>
      <c r="R35" s="152"/>
      <c r="S35" s="152" t="s">
        <v>1456</v>
      </c>
      <c r="T35" s="153" t="s">
        <v>1457</v>
      </c>
      <c r="U35" s="135">
        <v>0</v>
      </c>
      <c r="V35" s="135">
        <f>ROUND(E35*U35,2)</f>
        <v>0</v>
      </c>
      <c r="W35" s="135"/>
      <c r="X35" s="135" t="s">
        <v>1458</v>
      </c>
      <c r="Y35" s="135" t="s">
        <v>1459</v>
      </c>
      <c r="Z35" s="125"/>
      <c r="AA35" s="125"/>
      <c r="AB35" s="125"/>
      <c r="AC35" s="125"/>
      <c r="AD35" s="125"/>
      <c r="AE35" s="125"/>
      <c r="AF35" s="125"/>
      <c r="AG35" s="125" t="s">
        <v>2106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outlineLevel="2" x14ac:dyDescent="0.2">
      <c r="A36" s="132"/>
      <c r="B36" s="133"/>
      <c r="C36" s="269" t="s">
        <v>395</v>
      </c>
      <c r="D36" s="270"/>
      <c r="E36" s="270"/>
      <c r="F36" s="270"/>
      <c r="G36" s="270"/>
      <c r="H36" s="135"/>
      <c r="I36" s="135"/>
      <c r="J36" s="135"/>
      <c r="K36" s="135"/>
      <c r="L36" s="135"/>
      <c r="M36" s="135"/>
      <c r="N36" s="134"/>
      <c r="O36" s="134"/>
      <c r="P36" s="134"/>
      <c r="Q36" s="134"/>
      <c r="R36" s="135"/>
      <c r="S36" s="135"/>
      <c r="T36" s="135"/>
      <c r="U36" s="135"/>
      <c r="V36" s="135"/>
      <c r="W36" s="135"/>
      <c r="X36" s="135"/>
      <c r="Y36" s="135"/>
      <c r="Z36" s="125"/>
      <c r="AA36" s="125"/>
      <c r="AB36" s="125"/>
      <c r="AC36" s="125"/>
      <c r="AD36" s="125"/>
      <c r="AE36" s="125"/>
      <c r="AF36" s="125"/>
      <c r="AG36" s="125" t="s">
        <v>1462</v>
      </c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55">
        <v>17</v>
      </c>
      <c r="B37" s="156" t="s">
        <v>398</v>
      </c>
      <c r="C37" s="164" t="s">
        <v>399</v>
      </c>
      <c r="D37" s="157" t="s">
        <v>1716</v>
      </c>
      <c r="E37" s="158">
        <v>37</v>
      </c>
      <c r="F37" s="159"/>
      <c r="G37" s="160">
        <f t="shared" ref="G37:G43" si="7">ROUND(E37*F37,2)</f>
        <v>0</v>
      </c>
      <c r="H37" s="159">
        <v>0</v>
      </c>
      <c r="I37" s="160">
        <f t="shared" ref="I37:I43" si="8">ROUND(E37*H37,2)</f>
        <v>0</v>
      </c>
      <c r="J37" s="159">
        <v>14.1</v>
      </c>
      <c r="K37" s="160">
        <f t="shared" ref="K37:K43" si="9">ROUND(E37*J37,2)</f>
        <v>521.70000000000005</v>
      </c>
      <c r="L37" s="160">
        <v>21</v>
      </c>
      <c r="M37" s="160">
        <f t="shared" ref="M37:M43" si="10">G37*(1+L37/100)</f>
        <v>0</v>
      </c>
      <c r="N37" s="158">
        <v>0</v>
      </c>
      <c r="O37" s="158">
        <f t="shared" ref="O37:O43" si="11">ROUND(E37*N37,2)</f>
        <v>0</v>
      </c>
      <c r="P37" s="158">
        <v>0</v>
      </c>
      <c r="Q37" s="158">
        <f t="shared" ref="Q37:Q43" si="12">ROUND(E37*P37,2)</f>
        <v>0</v>
      </c>
      <c r="R37" s="160"/>
      <c r="S37" s="160" t="s">
        <v>1456</v>
      </c>
      <c r="T37" s="161" t="s">
        <v>1457</v>
      </c>
      <c r="U37" s="135">
        <v>0</v>
      </c>
      <c r="V37" s="135">
        <f t="shared" ref="V37:V43" si="13">ROUND(E37*U37,2)</f>
        <v>0</v>
      </c>
      <c r="W37" s="135"/>
      <c r="X37" s="135" t="s">
        <v>1458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2106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1" x14ac:dyDescent="0.2">
      <c r="A38" s="155">
        <v>18</v>
      </c>
      <c r="B38" s="156" t="s">
        <v>400</v>
      </c>
      <c r="C38" s="164" t="s">
        <v>401</v>
      </c>
      <c r="D38" s="157" t="s">
        <v>1716</v>
      </c>
      <c r="E38" s="158">
        <v>37</v>
      </c>
      <c r="F38" s="159"/>
      <c r="G38" s="160">
        <f t="shared" si="7"/>
        <v>0</v>
      </c>
      <c r="H38" s="159">
        <v>1.87</v>
      </c>
      <c r="I38" s="160">
        <f t="shared" si="8"/>
        <v>69.19</v>
      </c>
      <c r="J38" s="159">
        <v>33.03</v>
      </c>
      <c r="K38" s="160">
        <f t="shared" si="9"/>
        <v>1222.1099999999999</v>
      </c>
      <c r="L38" s="160">
        <v>21</v>
      </c>
      <c r="M38" s="160">
        <f t="shared" si="10"/>
        <v>0</v>
      </c>
      <c r="N38" s="158">
        <v>1.0000000000000001E-5</v>
      </c>
      <c r="O38" s="158">
        <f t="shared" si="11"/>
        <v>0</v>
      </c>
      <c r="P38" s="158">
        <v>0</v>
      </c>
      <c r="Q38" s="158">
        <f t="shared" si="12"/>
        <v>0</v>
      </c>
      <c r="R38" s="160"/>
      <c r="S38" s="160" t="s">
        <v>1617</v>
      </c>
      <c r="T38" s="161" t="s">
        <v>1617</v>
      </c>
      <c r="U38" s="135">
        <v>0</v>
      </c>
      <c r="V38" s="135">
        <f t="shared" si="13"/>
        <v>0</v>
      </c>
      <c r="W38" s="135"/>
      <c r="X38" s="135" t="s">
        <v>1458</v>
      </c>
      <c r="Y38" s="135" t="s">
        <v>1459</v>
      </c>
      <c r="Z38" s="125"/>
      <c r="AA38" s="125"/>
      <c r="AB38" s="125"/>
      <c r="AC38" s="125"/>
      <c r="AD38" s="125"/>
      <c r="AE38" s="125"/>
      <c r="AF38" s="125"/>
      <c r="AG38" s="125" t="s">
        <v>2106</v>
      </c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outlineLevel="1" x14ac:dyDescent="0.2">
      <c r="A39" s="155">
        <v>19</v>
      </c>
      <c r="B39" s="156" t="s">
        <v>402</v>
      </c>
      <c r="C39" s="164" t="s">
        <v>403</v>
      </c>
      <c r="D39" s="157" t="s">
        <v>1672</v>
      </c>
      <c r="E39" s="158">
        <v>2</v>
      </c>
      <c r="F39" s="159"/>
      <c r="G39" s="160">
        <f t="shared" si="7"/>
        <v>0</v>
      </c>
      <c r="H39" s="159">
        <v>0</v>
      </c>
      <c r="I39" s="160">
        <f t="shared" si="8"/>
        <v>0</v>
      </c>
      <c r="J39" s="159">
        <v>407</v>
      </c>
      <c r="K39" s="160">
        <f t="shared" si="9"/>
        <v>814</v>
      </c>
      <c r="L39" s="160">
        <v>21</v>
      </c>
      <c r="M39" s="160">
        <f t="shared" si="10"/>
        <v>0</v>
      </c>
      <c r="N39" s="158">
        <v>0</v>
      </c>
      <c r="O39" s="158">
        <f t="shared" si="11"/>
        <v>0</v>
      </c>
      <c r="P39" s="158">
        <v>0</v>
      </c>
      <c r="Q39" s="158">
        <f t="shared" si="12"/>
        <v>0</v>
      </c>
      <c r="R39" s="160"/>
      <c r="S39" s="160" t="s">
        <v>1456</v>
      </c>
      <c r="T39" s="161" t="s">
        <v>1457</v>
      </c>
      <c r="U39" s="135">
        <v>0</v>
      </c>
      <c r="V39" s="135">
        <f t="shared" si="13"/>
        <v>0</v>
      </c>
      <c r="W39" s="135"/>
      <c r="X39" s="135" t="s">
        <v>1458</v>
      </c>
      <c r="Y39" s="135" t="s">
        <v>1459</v>
      </c>
      <c r="Z39" s="125"/>
      <c r="AA39" s="125"/>
      <c r="AB39" s="125"/>
      <c r="AC39" s="125"/>
      <c r="AD39" s="125"/>
      <c r="AE39" s="125"/>
      <c r="AF39" s="125"/>
      <c r="AG39" s="125" t="s">
        <v>1460</v>
      </c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1" x14ac:dyDescent="0.2">
      <c r="A40" s="155">
        <v>20</v>
      </c>
      <c r="B40" s="156" t="s">
        <v>404</v>
      </c>
      <c r="C40" s="164" t="s">
        <v>405</v>
      </c>
      <c r="D40" s="157" t="s">
        <v>1672</v>
      </c>
      <c r="E40" s="158">
        <v>1</v>
      </c>
      <c r="F40" s="159"/>
      <c r="G40" s="160">
        <f t="shared" si="7"/>
        <v>0</v>
      </c>
      <c r="H40" s="159">
        <v>0</v>
      </c>
      <c r="I40" s="160">
        <f t="shared" si="8"/>
        <v>0</v>
      </c>
      <c r="J40" s="159">
        <v>359</v>
      </c>
      <c r="K40" s="160">
        <f t="shared" si="9"/>
        <v>359</v>
      </c>
      <c r="L40" s="160">
        <v>21</v>
      </c>
      <c r="M40" s="160">
        <f t="shared" si="10"/>
        <v>0</v>
      </c>
      <c r="N40" s="158">
        <v>0</v>
      </c>
      <c r="O40" s="158">
        <f t="shared" si="11"/>
        <v>0</v>
      </c>
      <c r="P40" s="158">
        <v>0</v>
      </c>
      <c r="Q40" s="158">
        <f t="shared" si="12"/>
        <v>0</v>
      </c>
      <c r="R40" s="160"/>
      <c r="S40" s="160" t="s">
        <v>1456</v>
      </c>
      <c r="T40" s="161" t="s">
        <v>1457</v>
      </c>
      <c r="U40" s="135">
        <v>0</v>
      </c>
      <c r="V40" s="135">
        <f t="shared" si="13"/>
        <v>0</v>
      </c>
      <c r="W40" s="135"/>
      <c r="X40" s="135" t="s">
        <v>1458</v>
      </c>
      <c r="Y40" s="135" t="s">
        <v>1459</v>
      </c>
      <c r="Z40" s="125"/>
      <c r="AA40" s="125"/>
      <c r="AB40" s="125"/>
      <c r="AC40" s="125"/>
      <c r="AD40" s="125"/>
      <c r="AE40" s="125"/>
      <c r="AF40" s="125"/>
      <c r="AG40" s="125" t="s">
        <v>1460</v>
      </c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ht="22.5" outlineLevel="1" x14ac:dyDescent="0.2">
      <c r="A41" s="155">
        <v>21</v>
      </c>
      <c r="B41" s="156" t="s">
        <v>406</v>
      </c>
      <c r="C41" s="164" t="s">
        <v>407</v>
      </c>
      <c r="D41" s="157" t="s">
        <v>1672</v>
      </c>
      <c r="E41" s="158">
        <v>2</v>
      </c>
      <c r="F41" s="159"/>
      <c r="G41" s="160">
        <f t="shared" si="7"/>
        <v>0</v>
      </c>
      <c r="H41" s="159">
        <v>0</v>
      </c>
      <c r="I41" s="160">
        <f t="shared" si="8"/>
        <v>0</v>
      </c>
      <c r="J41" s="159">
        <v>3000</v>
      </c>
      <c r="K41" s="160">
        <f t="shared" si="9"/>
        <v>6000</v>
      </c>
      <c r="L41" s="160">
        <v>21</v>
      </c>
      <c r="M41" s="160">
        <f t="shared" si="10"/>
        <v>0</v>
      </c>
      <c r="N41" s="158">
        <v>0</v>
      </c>
      <c r="O41" s="158">
        <f t="shared" si="11"/>
        <v>0</v>
      </c>
      <c r="P41" s="158">
        <v>0</v>
      </c>
      <c r="Q41" s="158">
        <f t="shared" si="12"/>
        <v>0</v>
      </c>
      <c r="R41" s="160"/>
      <c r="S41" s="160" t="s">
        <v>1456</v>
      </c>
      <c r="T41" s="161" t="s">
        <v>1457</v>
      </c>
      <c r="U41" s="135">
        <v>0</v>
      </c>
      <c r="V41" s="135">
        <f t="shared" si="13"/>
        <v>0</v>
      </c>
      <c r="W41" s="135"/>
      <c r="X41" s="135" t="s">
        <v>1458</v>
      </c>
      <c r="Y41" s="135" t="s">
        <v>1459</v>
      </c>
      <c r="Z41" s="125"/>
      <c r="AA41" s="125"/>
      <c r="AB41" s="125"/>
      <c r="AC41" s="125"/>
      <c r="AD41" s="125"/>
      <c r="AE41" s="125"/>
      <c r="AF41" s="125"/>
      <c r="AG41" s="125" t="s">
        <v>1460</v>
      </c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outlineLevel="1" x14ac:dyDescent="0.2">
      <c r="A42" s="155">
        <v>22</v>
      </c>
      <c r="B42" s="156" t="s">
        <v>408</v>
      </c>
      <c r="C42" s="164" t="s">
        <v>384</v>
      </c>
      <c r="D42" s="157" t="s">
        <v>1713</v>
      </c>
      <c r="E42" s="158">
        <v>1</v>
      </c>
      <c r="F42" s="159"/>
      <c r="G42" s="160">
        <f t="shared" si="7"/>
        <v>0</v>
      </c>
      <c r="H42" s="159">
        <v>0</v>
      </c>
      <c r="I42" s="160">
        <f t="shared" si="8"/>
        <v>0</v>
      </c>
      <c r="J42" s="159">
        <v>2320</v>
      </c>
      <c r="K42" s="160">
        <f t="shared" si="9"/>
        <v>2320</v>
      </c>
      <c r="L42" s="160">
        <v>21</v>
      </c>
      <c r="M42" s="160">
        <f t="shared" si="10"/>
        <v>0</v>
      </c>
      <c r="N42" s="158">
        <v>0</v>
      </c>
      <c r="O42" s="158">
        <f t="shared" si="11"/>
        <v>0</v>
      </c>
      <c r="P42" s="158">
        <v>0</v>
      </c>
      <c r="Q42" s="158">
        <f t="shared" si="12"/>
        <v>0</v>
      </c>
      <c r="R42" s="160"/>
      <c r="S42" s="160" t="s">
        <v>1456</v>
      </c>
      <c r="T42" s="161" t="s">
        <v>1457</v>
      </c>
      <c r="U42" s="135">
        <v>0</v>
      </c>
      <c r="V42" s="135">
        <f t="shared" si="13"/>
        <v>0</v>
      </c>
      <c r="W42" s="135"/>
      <c r="X42" s="135" t="s">
        <v>1458</v>
      </c>
      <c r="Y42" s="135" t="s">
        <v>1459</v>
      </c>
      <c r="Z42" s="125"/>
      <c r="AA42" s="125"/>
      <c r="AB42" s="125"/>
      <c r="AC42" s="125"/>
      <c r="AD42" s="125"/>
      <c r="AE42" s="125"/>
      <c r="AF42" s="125"/>
      <c r="AG42" s="125" t="s">
        <v>1460</v>
      </c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</row>
    <row r="43" spans="1:60" outlineLevel="1" x14ac:dyDescent="0.2">
      <c r="A43" s="155">
        <v>23</v>
      </c>
      <c r="B43" s="156" t="s">
        <v>409</v>
      </c>
      <c r="C43" s="164" t="s">
        <v>410</v>
      </c>
      <c r="D43" s="157" t="s">
        <v>1232</v>
      </c>
      <c r="E43" s="158">
        <f>(G42+G41+G40+G39+G38+G37+G35+G33+G30+G27)*0.01</f>
        <v>0</v>
      </c>
      <c r="F43" s="159"/>
      <c r="G43" s="160">
        <f t="shared" si="7"/>
        <v>0</v>
      </c>
      <c r="H43" s="159">
        <v>0</v>
      </c>
      <c r="I43" s="160">
        <f t="shared" si="8"/>
        <v>0</v>
      </c>
      <c r="J43" s="159">
        <v>1.2</v>
      </c>
      <c r="K43" s="160">
        <f t="shared" si="9"/>
        <v>0</v>
      </c>
      <c r="L43" s="160">
        <v>21</v>
      </c>
      <c r="M43" s="160">
        <f t="shared" si="10"/>
        <v>0</v>
      </c>
      <c r="N43" s="158">
        <v>0</v>
      </c>
      <c r="O43" s="158">
        <f t="shared" si="11"/>
        <v>0</v>
      </c>
      <c r="P43" s="158">
        <v>0</v>
      </c>
      <c r="Q43" s="158">
        <f t="shared" si="12"/>
        <v>0</v>
      </c>
      <c r="R43" s="160"/>
      <c r="S43" s="160" t="s">
        <v>1456</v>
      </c>
      <c r="T43" s="161" t="s">
        <v>1457</v>
      </c>
      <c r="U43" s="135">
        <v>0</v>
      </c>
      <c r="V43" s="135">
        <f t="shared" si="13"/>
        <v>0</v>
      </c>
      <c r="W43" s="135"/>
      <c r="X43" s="135" t="s">
        <v>1458</v>
      </c>
      <c r="Y43" s="135" t="s">
        <v>1459</v>
      </c>
      <c r="Z43" s="125"/>
      <c r="AA43" s="125"/>
      <c r="AB43" s="125"/>
      <c r="AC43" s="125"/>
      <c r="AD43" s="125"/>
      <c r="AE43" s="125"/>
      <c r="AF43" s="125"/>
      <c r="AG43" s="125" t="s">
        <v>2288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x14ac:dyDescent="0.2">
      <c r="A44" s="140" t="s">
        <v>1451</v>
      </c>
      <c r="B44" s="141" t="s">
        <v>1341</v>
      </c>
      <c r="C44" s="162" t="s">
        <v>1342</v>
      </c>
      <c r="D44" s="142"/>
      <c r="E44" s="143"/>
      <c r="F44" s="144"/>
      <c r="G44" s="144">
        <f>SUMIF(AG45:AG50,"&lt;&gt;NOR",G45:G50)</f>
        <v>0</v>
      </c>
      <c r="H44" s="144"/>
      <c r="I44" s="144">
        <f>SUM(I45:I50)</f>
        <v>0</v>
      </c>
      <c r="J44" s="144"/>
      <c r="K44" s="144">
        <f>SUM(K45:K50)</f>
        <v>49810</v>
      </c>
      <c r="L44" s="144"/>
      <c r="M44" s="144">
        <f>SUM(M45:M50)</f>
        <v>0</v>
      </c>
      <c r="N44" s="143"/>
      <c r="O44" s="143">
        <f>SUM(O45:O50)</f>
        <v>0</v>
      </c>
      <c r="P44" s="143"/>
      <c r="Q44" s="143">
        <f>SUM(Q45:Q50)</f>
        <v>0</v>
      </c>
      <c r="R44" s="144"/>
      <c r="S44" s="144"/>
      <c r="T44" s="145"/>
      <c r="U44" s="139"/>
      <c r="V44" s="139">
        <f>SUM(V45:V50)</f>
        <v>0</v>
      </c>
      <c r="W44" s="139"/>
      <c r="X44" s="139"/>
      <c r="Y44" s="139"/>
      <c r="AG44" t="s">
        <v>1452</v>
      </c>
    </row>
    <row r="45" spans="1:60" ht="22.5" outlineLevel="1" x14ac:dyDescent="0.2">
      <c r="A45" s="155">
        <v>24</v>
      </c>
      <c r="B45" s="156" t="s">
        <v>411</v>
      </c>
      <c r="C45" s="164" t="s">
        <v>412</v>
      </c>
      <c r="D45" s="157" t="s">
        <v>1672</v>
      </c>
      <c r="E45" s="158">
        <v>1</v>
      </c>
      <c r="F45" s="159"/>
      <c r="G45" s="160">
        <f>ROUND(E45*F45,2)</f>
        <v>0</v>
      </c>
      <c r="H45" s="159">
        <v>0</v>
      </c>
      <c r="I45" s="160">
        <f>ROUND(E45*H45,2)</f>
        <v>0</v>
      </c>
      <c r="J45" s="159">
        <v>12680</v>
      </c>
      <c r="K45" s="160">
        <f>ROUND(E45*J45,2)</f>
        <v>12680</v>
      </c>
      <c r="L45" s="160">
        <v>21</v>
      </c>
      <c r="M45" s="160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60"/>
      <c r="S45" s="160" t="s">
        <v>1456</v>
      </c>
      <c r="T45" s="161" t="s">
        <v>1457</v>
      </c>
      <c r="U45" s="135">
        <v>0</v>
      </c>
      <c r="V45" s="135">
        <f>ROUND(E45*U45,2)</f>
        <v>0</v>
      </c>
      <c r="W45" s="135"/>
      <c r="X45" s="135" t="s">
        <v>1458</v>
      </c>
      <c r="Y45" s="135" t="s">
        <v>1459</v>
      </c>
      <c r="Z45" s="125"/>
      <c r="AA45" s="125"/>
      <c r="AB45" s="125"/>
      <c r="AC45" s="125"/>
      <c r="AD45" s="125"/>
      <c r="AE45" s="125"/>
      <c r="AF45" s="125"/>
      <c r="AG45" s="125" t="s">
        <v>1460</v>
      </c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ht="22.5" outlineLevel="1" x14ac:dyDescent="0.2">
      <c r="A46" s="155">
        <v>25</v>
      </c>
      <c r="B46" s="156" t="s">
        <v>413</v>
      </c>
      <c r="C46" s="164" t="s">
        <v>414</v>
      </c>
      <c r="D46" s="157" t="s">
        <v>1672</v>
      </c>
      <c r="E46" s="158">
        <v>3</v>
      </c>
      <c r="F46" s="159"/>
      <c r="G46" s="160">
        <f>ROUND(E46*F46,2)</f>
        <v>0</v>
      </c>
      <c r="H46" s="159">
        <v>0</v>
      </c>
      <c r="I46" s="160">
        <f>ROUND(E46*H46,2)</f>
        <v>0</v>
      </c>
      <c r="J46" s="159">
        <v>4000</v>
      </c>
      <c r="K46" s="160">
        <f>ROUND(E46*J46,2)</f>
        <v>12000</v>
      </c>
      <c r="L46" s="160">
        <v>21</v>
      </c>
      <c r="M46" s="160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60"/>
      <c r="S46" s="160" t="s">
        <v>1456</v>
      </c>
      <c r="T46" s="161" t="s">
        <v>1457</v>
      </c>
      <c r="U46" s="135">
        <v>0</v>
      </c>
      <c r="V46" s="135">
        <f>ROUND(E46*U46,2)</f>
        <v>0</v>
      </c>
      <c r="W46" s="135"/>
      <c r="X46" s="135" t="s">
        <v>1458</v>
      </c>
      <c r="Y46" s="135" t="s">
        <v>1459</v>
      </c>
      <c r="Z46" s="125"/>
      <c r="AA46" s="125"/>
      <c r="AB46" s="125"/>
      <c r="AC46" s="125"/>
      <c r="AD46" s="125"/>
      <c r="AE46" s="125"/>
      <c r="AF46" s="125"/>
      <c r="AG46" s="125" t="s">
        <v>1460</v>
      </c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ht="22.5" outlineLevel="1" x14ac:dyDescent="0.2">
      <c r="A47" s="155">
        <v>26</v>
      </c>
      <c r="B47" s="156" t="s">
        <v>415</v>
      </c>
      <c r="C47" s="164" t="s">
        <v>416</v>
      </c>
      <c r="D47" s="157" t="s">
        <v>1672</v>
      </c>
      <c r="E47" s="158">
        <v>1</v>
      </c>
      <c r="F47" s="159"/>
      <c r="G47" s="160">
        <f>ROUND(E47*F47,2)</f>
        <v>0</v>
      </c>
      <c r="H47" s="159">
        <v>0</v>
      </c>
      <c r="I47" s="160">
        <f>ROUND(E47*H47,2)</f>
        <v>0</v>
      </c>
      <c r="J47" s="159">
        <v>13570</v>
      </c>
      <c r="K47" s="160">
        <f>ROUND(E47*J47,2)</f>
        <v>13570</v>
      </c>
      <c r="L47" s="160">
        <v>21</v>
      </c>
      <c r="M47" s="160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60"/>
      <c r="S47" s="160" t="s">
        <v>1456</v>
      </c>
      <c r="T47" s="161" t="s">
        <v>1457</v>
      </c>
      <c r="U47" s="135">
        <v>0</v>
      </c>
      <c r="V47" s="135">
        <f>ROUND(E47*U47,2)</f>
        <v>0</v>
      </c>
      <c r="W47" s="135"/>
      <c r="X47" s="135" t="s">
        <v>1458</v>
      </c>
      <c r="Y47" s="135" t="s">
        <v>1459</v>
      </c>
      <c r="Z47" s="125"/>
      <c r="AA47" s="125"/>
      <c r="AB47" s="125"/>
      <c r="AC47" s="125"/>
      <c r="AD47" s="125"/>
      <c r="AE47" s="125"/>
      <c r="AF47" s="125"/>
      <c r="AG47" s="125" t="s">
        <v>1460</v>
      </c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ht="22.5" outlineLevel="1" x14ac:dyDescent="0.2">
      <c r="A48" s="147">
        <v>27</v>
      </c>
      <c r="B48" s="148" t="s">
        <v>417</v>
      </c>
      <c r="C48" s="163" t="s">
        <v>418</v>
      </c>
      <c r="D48" s="149" t="s">
        <v>1672</v>
      </c>
      <c r="E48" s="150">
        <v>2</v>
      </c>
      <c r="F48" s="151"/>
      <c r="G48" s="152">
        <f>ROUND(E48*F48,2)</f>
        <v>0</v>
      </c>
      <c r="H48" s="151">
        <v>0</v>
      </c>
      <c r="I48" s="152">
        <f>ROUND(E48*H48,2)</f>
        <v>0</v>
      </c>
      <c r="J48" s="151">
        <v>5780</v>
      </c>
      <c r="K48" s="152">
        <f>ROUND(E48*J48,2)</f>
        <v>11560</v>
      </c>
      <c r="L48" s="152">
        <v>21</v>
      </c>
      <c r="M48" s="152">
        <f>G48*(1+L48/100)</f>
        <v>0</v>
      </c>
      <c r="N48" s="150">
        <v>0</v>
      </c>
      <c r="O48" s="150">
        <f>ROUND(E48*N48,2)</f>
        <v>0</v>
      </c>
      <c r="P48" s="150">
        <v>0</v>
      </c>
      <c r="Q48" s="150">
        <f>ROUND(E48*P48,2)</f>
        <v>0</v>
      </c>
      <c r="R48" s="152"/>
      <c r="S48" s="152" t="s">
        <v>1456</v>
      </c>
      <c r="T48" s="153" t="s">
        <v>1457</v>
      </c>
      <c r="U48" s="135">
        <v>0</v>
      </c>
      <c r="V48" s="135">
        <f>ROUND(E48*U48,2)</f>
        <v>0</v>
      </c>
      <c r="W48" s="135"/>
      <c r="X48" s="135" t="s">
        <v>1458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1460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60" outlineLevel="2" x14ac:dyDescent="0.2">
      <c r="A49" s="132"/>
      <c r="B49" s="133"/>
      <c r="C49" s="269" t="s">
        <v>419</v>
      </c>
      <c r="D49" s="270"/>
      <c r="E49" s="270"/>
      <c r="F49" s="270"/>
      <c r="G49" s="270"/>
      <c r="H49" s="135"/>
      <c r="I49" s="135"/>
      <c r="J49" s="135"/>
      <c r="K49" s="135"/>
      <c r="L49" s="135"/>
      <c r="M49" s="135"/>
      <c r="N49" s="134"/>
      <c r="O49" s="134"/>
      <c r="P49" s="134"/>
      <c r="Q49" s="134"/>
      <c r="R49" s="135"/>
      <c r="S49" s="135"/>
      <c r="T49" s="135"/>
      <c r="U49" s="135"/>
      <c r="V49" s="135"/>
      <c r="W49" s="135"/>
      <c r="X49" s="135"/>
      <c r="Y49" s="135"/>
      <c r="Z49" s="125"/>
      <c r="AA49" s="125"/>
      <c r="AB49" s="125"/>
      <c r="AC49" s="125"/>
      <c r="AD49" s="125"/>
      <c r="AE49" s="125"/>
      <c r="AF49" s="125"/>
      <c r="AG49" s="125" t="s">
        <v>1462</v>
      </c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</row>
    <row r="50" spans="1:60" outlineLevel="1" x14ac:dyDescent="0.2">
      <c r="A50" s="155">
        <v>28</v>
      </c>
      <c r="B50" s="156" t="s">
        <v>420</v>
      </c>
      <c r="C50" s="164" t="s">
        <v>421</v>
      </c>
      <c r="D50" s="157" t="s">
        <v>1232</v>
      </c>
      <c r="E50" s="158">
        <f>(G48+G47+G46+G45)*0.01</f>
        <v>0</v>
      </c>
      <c r="F50" s="159"/>
      <c r="G50" s="160">
        <f>ROUND(E50*F50,2)</f>
        <v>0</v>
      </c>
      <c r="H50" s="159">
        <v>0</v>
      </c>
      <c r="I50" s="160">
        <f>ROUND(E50*H50,2)</f>
        <v>0</v>
      </c>
      <c r="J50" s="159">
        <v>0.28999999999999998</v>
      </c>
      <c r="K50" s="160">
        <f>ROUND(E50*J50,2)</f>
        <v>0</v>
      </c>
      <c r="L50" s="160">
        <v>21</v>
      </c>
      <c r="M50" s="160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60"/>
      <c r="S50" s="160" t="s">
        <v>1456</v>
      </c>
      <c r="T50" s="161" t="s">
        <v>1457</v>
      </c>
      <c r="U50" s="135">
        <v>0</v>
      </c>
      <c r="V50" s="135">
        <f>ROUND(E50*U50,2)</f>
        <v>0</v>
      </c>
      <c r="W50" s="135"/>
      <c r="X50" s="135" t="s">
        <v>1458</v>
      </c>
      <c r="Y50" s="135" t="s">
        <v>1459</v>
      </c>
      <c r="Z50" s="125"/>
      <c r="AA50" s="125"/>
      <c r="AB50" s="125"/>
      <c r="AC50" s="125"/>
      <c r="AD50" s="125"/>
      <c r="AE50" s="125"/>
      <c r="AF50" s="125"/>
      <c r="AG50" s="125" t="s">
        <v>2288</v>
      </c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</row>
    <row r="51" spans="1:60" x14ac:dyDescent="0.2">
      <c r="A51" s="140" t="s">
        <v>1451</v>
      </c>
      <c r="B51" s="141" t="s">
        <v>1343</v>
      </c>
      <c r="C51" s="162" t="s">
        <v>1344</v>
      </c>
      <c r="D51" s="142"/>
      <c r="E51" s="143"/>
      <c r="F51" s="144"/>
      <c r="G51" s="144">
        <f>SUMIF(AG52:AG53,"&lt;&gt;NOR",G52:G53)</f>
        <v>0</v>
      </c>
      <c r="H51" s="144"/>
      <c r="I51" s="144">
        <f>SUM(I52:I53)</f>
        <v>0</v>
      </c>
      <c r="J51" s="144"/>
      <c r="K51" s="144">
        <f>SUM(K52:K53)</f>
        <v>20000</v>
      </c>
      <c r="L51" s="144"/>
      <c r="M51" s="144">
        <f>SUM(M52:M53)</f>
        <v>0</v>
      </c>
      <c r="N51" s="143"/>
      <c r="O51" s="143">
        <f>SUM(O52:O53)</f>
        <v>0</v>
      </c>
      <c r="P51" s="143"/>
      <c r="Q51" s="143">
        <f>SUM(Q52:Q53)</f>
        <v>0</v>
      </c>
      <c r="R51" s="144"/>
      <c r="S51" s="144"/>
      <c r="T51" s="145"/>
      <c r="U51" s="139"/>
      <c r="V51" s="139">
        <f>SUM(V52:V53)</f>
        <v>0</v>
      </c>
      <c r="W51" s="139"/>
      <c r="X51" s="139"/>
      <c r="Y51" s="139"/>
      <c r="AG51" t="s">
        <v>1452</v>
      </c>
    </row>
    <row r="52" spans="1:60" outlineLevel="1" x14ac:dyDescent="0.2">
      <c r="A52" s="155">
        <v>29</v>
      </c>
      <c r="B52" s="156" t="s">
        <v>422</v>
      </c>
      <c r="C52" s="164" t="s">
        <v>423</v>
      </c>
      <c r="D52" s="157" t="s">
        <v>1713</v>
      </c>
      <c r="E52" s="158">
        <v>1</v>
      </c>
      <c r="F52" s="159"/>
      <c r="G52" s="160">
        <f>ROUND(E52*F52,2)</f>
        <v>0</v>
      </c>
      <c r="H52" s="159">
        <v>0</v>
      </c>
      <c r="I52" s="160">
        <f>ROUND(E52*H52,2)</f>
        <v>0</v>
      </c>
      <c r="J52" s="159">
        <v>10000</v>
      </c>
      <c r="K52" s="160">
        <f>ROUND(E52*J52,2)</f>
        <v>10000</v>
      </c>
      <c r="L52" s="160">
        <v>21</v>
      </c>
      <c r="M52" s="160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60"/>
      <c r="S52" s="160" t="s">
        <v>1456</v>
      </c>
      <c r="T52" s="161" t="s">
        <v>1457</v>
      </c>
      <c r="U52" s="135">
        <v>0</v>
      </c>
      <c r="V52" s="135">
        <f>ROUND(E52*U52,2)</f>
        <v>0</v>
      </c>
      <c r="W52" s="135"/>
      <c r="X52" s="135" t="s">
        <v>1458</v>
      </c>
      <c r="Y52" s="135" t="s">
        <v>1459</v>
      </c>
      <c r="Z52" s="125"/>
      <c r="AA52" s="125"/>
      <c r="AB52" s="125"/>
      <c r="AC52" s="125"/>
      <c r="AD52" s="125"/>
      <c r="AE52" s="125"/>
      <c r="AF52" s="125"/>
      <c r="AG52" s="125" t="s">
        <v>1460</v>
      </c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ht="22.5" outlineLevel="1" x14ac:dyDescent="0.2">
      <c r="A53" s="147">
        <v>30</v>
      </c>
      <c r="B53" s="148" t="s">
        <v>417</v>
      </c>
      <c r="C53" s="163" t="s">
        <v>424</v>
      </c>
      <c r="D53" s="149" t="s">
        <v>1713</v>
      </c>
      <c r="E53" s="150">
        <v>1</v>
      </c>
      <c r="F53" s="151"/>
      <c r="G53" s="152">
        <f>ROUND(E53*F53,2)</f>
        <v>0</v>
      </c>
      <c r="H53" s="151">
        <v>0</v>
      </c>
      <c r="I53" s="152">
        <f>ROUND(E53*H53,2)</f>
        <v>0</v>
      </c>
      <c r="J53" s="151">
        <v>10000</v>
      </c>
      <c r="K53" s="152">
        <f>ROUND(E53*J53,2)</f>
        <v>10000</v>
      </c>
      <c r="L53" s="152">
        <v>21</v>
      </c>
      <c r="M53" s="152">
        <f>G53*(1+L53/100)</f>
        <v>0</v>
      </c>
      <c r="N53" s="150">
        <v>0</v>
      </c>
      <c r="O53" s="150">
        <f>ROUND(E53*N53,2)</f>
        <v>0</v>
      </c>
      <c r="P53" s="150">
        <v>0</v>
      </c>
      <c r="Q53" s="150">
        <f>ROUND(E53*P53,2)</f>
        <v>0</v>
      </c>
      <c r="R53" s="152"/>
      <c r="S53" s="152" t="s">
        <v>1456</v>
      </c>
      <c r="T53" s="153" t="s">
        <v>1457</v>
      </c>
      <c r="U53" s="135">
        <v>0</v>
      </c>
      <c r="V53" s="135">
        <f>ROUND(E53*U53,2)</f>
        <v>0</v>
      </c>
      <c r="W53" s="135"/>
      <c r="X53" s="135" t="s">
        <v>1546</v>
      </c>
      <c r="Y53" s="135" t="s">
        <v>1459</v>
      </c>
      <c r="Z53" s="125"/>
      <c r="AA53" s="125"/>
      <c r="AB53" s="125"/>
      <c r="AC53" s="125"/>
      <c r="AD53" s="125"/>
      <c r="AE53" s="125"/>
      <c r="AF53" s="125"/>
      <c r="AG53" s="125" t="s">
        <v>1547</v>
      </c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</row>
    <row r="54" spans="1:60" x14ac:dyDescent="0.2">
      <c r="A54" s="3"/>
      <c r="B54" s="4"/>
      <c r="C54" s="165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1437</v>
      </c>
    </row>
    <row r="55" spans="1:60" x14ac:dyDescent="0.2">
      <c r="A55" s="128"/>
      <c r="B55" s="129" t="s">
        <v>1263</v>
      </c>
      <c r="C55" s="166"/>
      <c r="D55" s="130"/>
      <c r="E55" s="131"/>
      <c r="F55" s="131"/>
      <c r="G55" s="146">
        <f>G8+G26+G44+G51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1558</v>
      </c>
    </row>
    <row r="56" spans="1:60" x14ac:dyDescent="0.2">
      <c r="A56" s="3"/>
      <c r="B56" s="4"/>
      <c r="C56" s="165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16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165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C59" s="167"/>
      <c r="D59" s="10"/>
      <c r="AG59" t="s">
        <v>1559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formatRows="0"/>
  <mergeCells count="9">
    <mergeCell ref="C49:G49"/>
    <mergeCell ref="C28:G28"/>
    <mergeCell ref="C31:G31"/>
    <mergeCell ref="A1:G1"/>
    <mergeCell ref="C2:G2"/>
    <mergeCell ref="C3:G3"/>
    <mergeCell ref="C4:G4"/>
    <mergeCell ref="C34:G34"/>
    <mergeCell ref="C36:G36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2"/>
    <outlinePr summaryBelow="0"/>
  </sheetPr>
  <dimension ref="A1:BH4994"/>
  <sheetViews>
    <sheetView workbookViewId="0">
      <pane ySplit="7" topLeftCell="A8" activePane="bottomLeft" state="frozen"/>
      <selection pane="bottomLeft" activeCell="F34" sqref="F9:F34"/>
    </sheetView>
  </sheetViews>
  <sheetFormatPr defaultRowHeight="12.75" outlineLevelRow="2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1289</v>
      </c>
      <c r="C3" s="274" t="s">
        <v>1290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1289</v>
      </c>
      <c r="C4" s="277" t="s">
        <v>1290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1299</v>
      </c>
      <c r="C8" s="162" t="s">
        <v>1300</v>
      </c>
      <c r="D8" s="142"/>
      <c r="E8" s="143"/>
      <c r="F8" s="144"/>
      <c r="G8" s="144">
        <f>SUMIF(AG9:AG18,"&lt;&gt;NOR",G9:G18)</f>
        <v>0</v>
      </c>
      <c r="H8" s="144"/>
      <c r="I8" s="144">
        <f>SUM(I9:I18)</f>
        <v>17788.43</v>
      </c>
      <c r="J8" s="144"/>
      <c r="K8" s="144">
        <f>SUM(K9:K18)</f>
        <v>77988.570000000007</v>
      </c>
      <c r="L8" s="144"/>
      <c r="M8" s="144">
        <f>SUM(M9:M18)</f>
        <v>0</v>
      </c>
      <c r="N8" s="143"/>
      <c r="O8" s="143">
        <f>SUM(O9:O18)</f>
        <v>42.84</v>
      </c>
      <c r="P8" s="143"/>
      <c r="Q8" s="143">
        <f>SUM(Q9:Q18)</f>
        <v>0</v>
      </c>
      <c r="R8" s="144"/>
      <c r="S8" s="144"/>
      <c r="T8" s="145"/>
      <c r="U8" s="139"/>
      <c r="V8" s="139">
        <f>SUM(V9:V18)</f>
        <v>0</v>
      </c>
      <c r="W8" s="139"/>
      <c r="X8" s="139"/>
      <c r="Y8" s="139"/>
      <c r="AG8" t="s">
        <v>1452</v>
      </c>
    </row>
    <row r="9" spans="1:60" outlineLevel="1" x14ac:dyDescent="0.2">
      <c r="A9" s="147">
        <v>1</v>
      </c>
      <c r="B9" s="148" t="s">
        <v>1624</v>
      </c>
      <c r="C9" s="163" t="s">
        <v>1625</v>
      </c>
      <c r="D9" s="149" t="s">
        <v>1616</v>
      </c>
      <c r="E9" s="150">
        <v>62.8</v>
      </c>
      <c r="F9" s="151"/>
      <c r="G9" s="152">
        <f>ROUND(E9*F9,2)</f>
        <v>0</v>
      </c>
      <c r="H9" s="151">
        <v>0</v>
      </c>
      <c r="I9" s="152">
        <f>ROUND(E9*H9,2)</f>
        <v>0</v>
      </c>
      <c r="J9" s="151">
        <v>575</v>
      </c>
      <c r="K9" s="152">
        <f>ROUND(E9*J9,2)</f>
        <v>36110</v>
      </c>
      <c r="L9" s="152">
        <v>21</v>
      </c>
      <c r="M9" s="152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2"/>
      <c r="S9" s="152" t="s">
        <v>1617</v>
      </c>
      <c r="T9" s="153" t="s">
        <v>1617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2" x14ac:dyDescent="0.2">
      <c r="A10" s="132"/>
      <c r="B10" s="133"/>
      <c r="C10" s="170" t="s">
        <v>425</v>
      </c>
      <c r="D10" s="168"/>
      <c r="E10" s="169">
        <v>62.8</v>
      </c>
      <c r="F10" s="135"/>
      <c r="G10" s="135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1619</v>
      </c>
      <c r="AH10" s="125">
        <v>0</v>
      </c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outlineLevel="1" x14ac:dyDescent="0.2">
      <c r="A11" s="147">
        <v>2</v>
      </c>
      <c r="B11" s="148" t="s">
        <v>1629</v>
      </c>
      <c r="C11" s="163" t="s">
        <v>1630</v>
      </c>
      <c r="D11" s="149" t="s">
        <v>1616</v>
      </c>
      <c r="E11" s="150">
        <v>31.4</v>
      </c>
      <c r="F11" s="151"/>
      <c r="G11" s="152">
        <f>ROUND(E11*F11,2)</f>
        <v>0</v>
      </c>
      <c r="H11" s="151">
        <v>0</v>
      </c>
      <c r="I11" s="152">
        <f>ROUND(E11*H11,2)</f>
        <v>0</v>
      </c>
      <c r="J11" s="151">
        <v>192</v>
      </c>
      <c r="K11" s="152">
        <f>ROUND(E11*J11,2)</f>
        <v>6028.8</v>
      </c>
      <c r="L11" s="152">
        <v>21</v>
      </c>
      <c r="M11" s="152">
        <f>G11*(1+L11/100)</f>
        <v>0</v>
      </c>
      <c r="N11" s="150">
        <v>0</v>
      </c>
      <c r="O11" s="150">
        <f>ROUND(E11*N11,2)</f>
        <v>0</v>
      </c>
      <c r="P11" s="150">
        <v>0</v>
      </c>
      <c r="Q11" s="150">
        <f>ROUND(E11*P11,2)</f>
        <v>0</v>
      </c>
      <c r="R11" s="152"/>
      <c r="S11" s="152" t="s">
        <v>1617</v>
      </c>
      <c r="T11" s="153" t="s">
        <v>1617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outlineLevel="2" x14ac:dyDescent="0.2">
      <c r="A12" s="132"/>
      <c r="B12" s="133"/>
      <c r="C12" s="170" t="s">
        <v>426</v>
      </c>
      <c r="D12" s="168"/>
      <c r="E12" s="169">
        <v>31.4</v>
      </c>
      <c r="F12" s="135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5"/>
      <c r="S12" s="135"/>
      <c r="T12" s="135"/>
      <c r="U12" s="135"/>
      <c r="V12" s="135"/>
      <c r="W12" s="135"/>
      <c r="X12" s="135"/>
      <c r="Y12" s="135"/>
      <c r="Z12" s="125"/>
      <c r="AA12" s="125"/>
      <c r="AB12" s="125"/>
      <c r="AC12" s="125"/>
      <c r="AD12" s="125"/>
      <c r="AE12" s="125"/>
      <c r="AF12" s="125"/>
      <c r="AG12" s="125" t="s">
        <v>1619</v>
      </c>
      <c r="AH12" s="125">
        <v>0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outlineLevel="1" x14ac:dyDescent="0.2">
      <c r="A13" s="147">
        <v>3</v>
      </c>
      <c r="B13" s="148" t="s">
        <v>427</v>
      </c>
      <c r="C13" s="163" t="s">
        <v>428</v>
      </c>
      <c r="D13" s="149" t="s">
        <v>1616</v>
      </c>
      <c r="E13" s="150">
        <v>36.4</v>
      </c>
      <c r="F13" s="151"/>
      <c r="G13" s="152">
        <f>ROUND(E13*F13,2)</f>
        <v>0</v>
      </c>
      <c r="H13" s="151">
        <v>0</v>
      </c>
      <c r="I13" s="152">
        <f>ROUND(E13*H13,2)</f>
        <v>0</v>
      </c>
      <c r="J13" s="151">
        <v>139.5</v>
      </c>
      <c r="K13" s="152">
        <f>ROUND(E13*J13,2)</f>
        <v>5077.8</v>
      </c>
      <c r="L13" s="152">
        <v>21</v>
      </c>
      <c r="M13" s="152">
        <f>G13*(1+L13/100)</f>
        <v>0</v>
      </c>
      <c r="N13" s="150">
        <v>0</v>
      </c>
      <c r="O13" s="150">
        <f>ROUND(E13*N13,2)</f>
        <v>0</v>
      </c>
      <c r="P13" s="150">
        <v>0</v>
      </c>
      <c r="Q13" s="150">
        <f>ROUND(E13*P13,2)</f>
        <v>0</v>
      </c>
      <c r="R13" s="152"/>
      <c r="S13" s="152" t="s">
        <v>1617</v>
      </c>
      <c r="T13" s="153" t="s">
        <v>1617</v>
      </c>
      <c r="U13" s="135">
        <v>0</v>
      </c>
      <c r="V13" s="135">
        <f>ROUND(E13*U13,2)</f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1460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outlineLevel="2" x14ac:dyDescent="0.2">
      <c r="A14" s="132"/>
      <c r="B14" s="133"/>
      <c r="C14" s="170" t="s">
        <v>429</v>
      </c>
      <c r="D14" s="168"/>
      <c r="E14" s="169">
        <v>36.4</v>
      </c>
      <c r="F14" s="135"/>
      <c r="G14" s="135"/>
      <c r="H14" s="135"/>
      <c r="I14" s="135"/>
      <c r="J14" s="135"/>
      <c r="K14" s="135"/>
      <c r="L14" s="135"/>
      <c r="M14" s="135"/>
      <c r="N14" s="134"/>
      <c r="O14" s="134"/>
      <c r="P14" s="134"/>
      <c r="Q14" s="134"/>
      <c r="R14" s="135"/>
      <c r="S14" s="135"/>
      <c r="T14" s="135"/>
      <c r="U14" s="135"/>
      <c r="V14" s="135"/>
      <c r="W14" s="135"/>
      <c r="X14" s="135"/>
      <c r="Y14" s="135"/>
      <c r="Z14" s="125"/>
      <c r="AA14" s="125"/>
      <c r="AB14" s="125"/>
      <c r="AC14" s="125"/>
      <c r="AD14" s="125"/>
      <c r="AE14" s="125"/>
      <c r="AF14" s="125"/>
      <c r="AG14" s="125" t="s">
        <v>1619</v>
      </c>
      <c r="AH14" s="125">
        <v>0</v>
      </c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ht="22.5" outlineLevel="1" x14ac:dyDescent="0.2">
      <c r="A15" s="147">
        <v>4</v>
      </c>
      <c r="B15" s="148" t="s">
        <v>430</v>
      </c>
      <c r="C15" s="163" t="s">
        <v>431</v>
      </c>
      <c r="D15" s="149" t="s">
        <v>1616</v>
      </c>
      <c r="E15" s="150">
        <v>25.2</v>
      </c>
      <c r="F15" s="151"/>
      <c r="G15" s="152">
        <f>ROUND(E15*F15,2)</f>
        <v>0</v>
      </c>
      <c r="H15" s="151">
        <v>705.89</v>
      </c>
      <c r="I15" s="152">
        <f>ROUND(E15*H15,2)</f>
        <v>17788.43</v>
      </c>
      <c r="J15" s="151">
        <v>661.11</v>
      </c>
      <c r="K15" s="152">
        <f>ROUND(E15*J15,2)</f>
        <v>16659.97</v>
      </c>
      <c r="L15" s="152">
        <v>21</v>
      </c>
      <c r="M15" s="152">
        <f>G15*(1+L15/100)</f>
        <v>0</v>
      </c>
      <c r="N15" s="150">
        <v>1.7</v>
      </c>
      <c r="O15" s="150">
        <f>ROUND(E15*N15,2)</f>
        <v>42.84</v>
      </c>
      <c r="P15" s="150">
        <v>0</v>
      </c>
      <c r="Q15" s="150">
        <f>ROUND(E15*P15,2)</f>
        <v>0</v>
      </c>
      <c r="R15" s="152"/>
      <c r="S15" s="152" t="s">
        <v>1617</v>
      </c>
      <c r="T15" s="153" t="s">
        <v>1617</v>
      </c>
      <c r="U15" s="135">
        <v>0</v>
      </c>
      <c r="V15" s="135">
        <f>ROUND(E15*U15,2)</f>
        <v>0</v>
      </c>
      <c r="W15" s="135"/>
      <c r="X15" s="135" t="s">
        <v>1458</v>
      </c>
      <c r="Y15" s="135" t="s">
        <v>1459</v>
      </c>
      <c r="Z15" s="125"/>
      <c r="AA15" s="125"/>
      <c r="AB15" s="125"/>
      <c r="AC15" s="125"/>
      <c r="AD15" s="125"/>
      <c r="AE15" s="125"/>
      <c r="AF15" s="125"/>
      <c r="AG15" s="125" t="s">
        <v>1460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outlineLevel="2" x14ac:dyDescent="0.2">
      <c r="A16" s="132"/>
      <c r="B16" s="133"/>
      <c r="C16" s="170" t="s">
        <v>432</v>
      </c>
      <c r="D16" s="168"/>
      <c r="E16" s="169">
        <v>25.2</v>
      </c>
      <c r="F16" s="135"/>
      <c r="G16" s="135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1619</v>
      </c>
      <c r="AH16" s="125">
        <v>0</v>
      </c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ht="22.5" outlineLevel="1" x14ac:dyDescent="0.2">
      <c r="A17" s="147">
        <v>5</v>
      </c>
      <c r="B17" s="148" t="s">
        <v>1652</v>
      </c>
      <c r="C17" s="163" t="s">
        <v>1653</v>
      </c>
      <c r="D17" s="149" t="s">
        <v>1616</v>
      </c>
      <c r="E17" s="150">
        <v>25.2</v>
      </c>
      <c r="F17" s="151"/>
      <c r="G17" s="152">
        <f>ROUND(E17*F17,2)</f>
        <v>0</v>
      </c>
      <c r="H17" s="151">
        <v>0</v>
      </c>
      <c r="I17" s="152">
        <f>ROUND(E17*H17,2)</f>
        <v>0</v>
      </c>
      <c r="J17" s="151">
        <v>560</v>
      </c>
      <c r="K17" s="152">
        <f>ROUND(E17*J17,2)</f>
        <v>14112</v>
      </c>
      <c r="L17" s="152">
        <v>21</v>
      </c>
      <c r="M17" s="152">
        <f>G17*(1+L17/100)</f>
        <v>0</v>
      </c>
      <c r="N17" s="150">
        <v>0</v>
      </c>
      <c r="O17" s="150">
        <f>ROUND(E17*N17,2)</f>
        <v>0</v>
      </c>
      <c r="P17" s="150">
        <v>0</v>
      </c>
      <c r="Q17" s="150">
        <f>ROUND(E17*P17,2)</f>
        <v>0</v>
      </c>
      <c r="R17" s="152"/>
      <c r="S17" s="152" t="s">
        <v>1456</v>
      </c>
      <c r="T17" s="153" t="s">
        <v>1457</v>
      </c>
      <c r="U17" s="135">
        <v>0</v>
      </c>
      <c r="V17" s="135">
        <f>ROUND(E17*U17,2)</f>
        <v>0</v>
      </c>
      <c r="W17" s="135"/>
      <c r="X17" s="135" t="s">
        <v>1458</v>
      </c>
      <c r="Y17" s="135" t="s">
        <v>1459</v>
      </c>
      <c r="Z17" s="125"/>
      <c r="AA17" s="125"/>
      <c r="AB17" s="125"/>
      <c r="AC17" s="125"/>
      <c r="AD17" s="125"/>
      <c r="AE17" s="125"/>
      <c r="AF17" s="125"/>
      <c r="AG17" s="125" t="s">
        <v>1460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outlineLevel="2" x14ac:dyDescent="0.2">
      <c r="A18" s="132"/>
      <c r="B18" s="133"/>
      <c r="C18" s="170" t="s">
        <v>433</v>
      </c>
      <c r="D18" s="168"/>
      <c r="E18" s="169">
        <v>25.2</v>
      </c>
      <c r="F18" s="135"/>
      <c r="G18" s="135"/>
      <c r="H18" s="135"/>
      <c r="I18" s="135"/>
      <c r="J18" s="135"/>
      <c r="K18" s="135"/>
      <c r="L18" s="135"/>
      <c r="M18" s="135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25"/>
      <c r="AA18" s="125"/>
      <c r="AB18" s="125"/>
      <c r="AC18" s="125"/>
      <c r="AD18" s="125"/>
      <c r="AE18" s="125"/>
      <c r="AF18" s="125"/>
      <c r="AG18" s="125" t="s">
        <v>1619</v>
      </c>
      <c r="AH18" s="125">
        <v>0</v>
      </c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</row>
    <row r="19" spans="1:60" x14ac:dyDescent="0.2">
      <c r="A19" s="140" t="s">
        <v>1451</v>
      </c>
      <c r="B19" s="141" t="s">
        <v>1305</v>
      </c>
      <c r="C19" s="162" t="s">
        <v>1306</v>
      </c>
      <c r="D19" s="142"/>
      <c r="E19" s="143"/>
      <c r="F19" s="144"/>
      <c r="G19" s="144">
        <f>SUMIF(AG20:AG22,"&lt;&gt;NOR",G20:G22)</f>
        <v>0</v>
      </c>
      <c r="H19" s="144"/>
      <c r="I19" s="144">
        <f>SUM(I20:I22)</f>
        <v>6605.1</v>
      </c>
      <c r="J19" s="144"/>
      <c r="K19" s="144">
        <f>SUM(K20:K22)</f>
        <v>5860.1</v>
      </c>
      <c r="L19" s="144"/>
      <c r="M19" s="144">
        <f>SUM(M20:M22)</f>
        <v>0</v>
      </c>
      <c r="N19" s="143"/>
      <c r="O19" s="143">
        <f>SUM(O20:O22)</f>
        <v>14.83</v>
      </c>
      <c r="P19" s="143"/>
      <c r="Q19" s="143">
        <f>SUM(Q20:Q22)</f>
        <v>0</v>
      </c>
      <c r="R19" s="144"/>
      <c r="S19" s="144"/>
      <c r="T19" s="145"/>
      <c r="U19" s="139"/>
      <c r="V19" s="139">
        <f>SUM(V20:V22)</f>
        <v>0</v>
      </c>
      <c r="W19" s="139"/>
      <c r="X19" s="139"/>
      <c r="Y19" s="139"/>
      <c r="AG19" t="s">
        <v>1452</v>
      </c>
    </row>
    <row r="20" spans="1:60" outlineLevel="1" x14ac:dyDescent="0.2">
      <c r="A20" s="155">
        <v>6</v>
      </c>
      <c r="B20" s="156" t="s">
        <v>434</v>
      </c>
      <c r="C20" s="164" t="s">
        <v>435</v>
      </c>
      <c r="D20" s="157" t="s">
        <v>1616</v>
      </c>
      <c r="E20" s="158">
        <v>5.6</v>
      </c>
      <c r="F20" s="159"/>
      <c r="G20" s="160">
        <f>ROUND(E20*F20,2)</f>
        <v>0</v>
      </c>
      <c r="H20" s="159">
        <v>690.9</v>
      </c>
      <c r="I20" s="160">
        <f>ROUND(E20*H20,2)</f>
        <v>3869.04</v>
      </c>
      <c r="J20" s="159">
        <v>706.1</v>
      </c>
      <c r="K20" s="160">
        <f>ROUND(E20*J20,2)</f>
        <v>3954.16</v>
      </c>
      <c r="L20" s="160">
        <v>21</v>
      </c>
      <c r="M20" s="160">
        <f>G20*(1+L20/100)</f>
        <v>0</v>
      </c>
      <c r="N20" s="158">
        <v>1.8907700000000001</v>
      </c>
      <c r="O20" s="158">
        <f>ROUND(E20*N20,2)</f>
        <v>10.59</v>
      </c>
      <c r="P20" s="158">
        <v>0</v>
      </c>
      <c r="Q20" s="158">
        <f>ROUND(E20*P20,2)</f>
        <v>0</v>
      </c>
      <c r="R20" s="160"/>
      <c r="S20" s="160" t="s">
        <v>1617</v>
      </c>
      <c r="T20" s="161" t="s">
        <v>1617</v>
      </c>
      <c r="U20" s="135">
        <v>0</v>
      </c>
      <c r="V20" s="135">
        <f>ROUND(E20*U20,2)</f>
        <v>0</v>
      </c>
      <c r="W20" s="135"/>
      <c r="X20" s="135" t="s">
        <v>1458</v>
      </c>
      <c r="Y20" s="135" t="s">
        <v>1459</v>
      </c>
      <c r="Z20" s="125"/>
      <c r="AA20" s="125"/>
      <c r="AB20" s="125"/>
      <c r="AC20" s="125"/>
      <c r="AD20" s="125"/>
      <c r="AE20" s="125"/>
      <c r="AF20" s="125"/>
      <c r="AG20" s="125" t="s">
        <v>1460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outlineLevel="1" x14ac:dyDescent="0.2">
      <c r="A21" s="155">
        <v>7</v>
      </c>
      <c r="B21" s="156" t="s">
        <v>436</v>
      </c>
      <c r="C21" s="164" t="s">
        <v>437</v>
      </c>
      <c r="D21" s="157" t="s">
        <v>1616</v>
      </c>
      <c r="E21" s="158">
        <v>2</v>
      </c>
      <c r="F21" s="159"/>
      <c r="G21" s="160">
        <f>ROUND(E21*F21,2)</f>
        <v>0</v>
      </c>
      <c r="H21" s="159">
        <v>1368.03</v>
      </c>
      <c r="I21" s="160">
        <f>ROUND(E21*H21,2)</f>
        <v>2736.06</v>
      </c>
      <c r="J21" s="159">
        <v>317.97000000000003</v>
      </c>
      <c r="K21" s="160">
        <f>ROUND(E21*J21,2)</f>
        <v>635.94000000000005</v>
      </c>
      <c r="L21" s="160">
        <v>21</v>
      </c>
      <c r="M21" s="160">
        <f>G21*(1+L21/100)</f>
        <v>0</v>
      </c>
      <c r="N21" s="158">
        <v>2.1215999999999999</v>
      </c>
      <c r="O21" s="158">
        <f>ROUND(E21*N21,2)</f>
        <v>4.24</v>
      </c>
      <c r="P21" s="158">
        <v>0</v>
      </c>
      <c r="Q21" s="158">
        <f>ROUND(E21*P21,2)</f>
        <v>0</v>
      </c>
      <c r="R21" s="160"/>
      <c r="S21" s="160" t="s">
        <v>1617</v>
      </c>
      <c r="T21" s="161" t="s">
        <v>1617</v>
      </c>
      <c r="U21" s="135">
        <v>0</v>
      </c>
      <c r="V21" s="135">
        <f>ROUND(E21*U21,2)</f>
        <v>0</v>
      </c>
      <c r="W21" s="135"/>
      <c r="X21" s="135" t="s">
        <v>1458</v>
      </c>
      <c r="Y21" s="135" t="s">
        <v>1459</v>
      </c>
      <c r="Z21" s="125"/>
      <c r="AA21" s="125"/>
      <c r="AB21" s="125"/>
      <c r="AC21" s="125"/>
      <c r="AD21" s="125"/>
      <c r="AE21" s="125"/>
      <c r="AF21" s="125"/>
      <c r="AG21" s="125" t="s">
        <v>1460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outlineLevel="1" x14ac:dyDescent="0.2">
      <c r="A22" s="155">
        <v>8</v>
      </c>
      <c r="B22" s="156" t="s">
        <v>438</v>
      </c>
      <c r="C22" s="164" t="s">
        <v>439</v>
      </c>
      <c r="D22" s="157" t="s">
        <v>1641</v>
      </c>
      <c r="E22" s="158">
        <v>5</v>
      </c>
      <c r="F22" s="159"/>
      <c r="G22" s="160">
        <f>ROUND(E22*F22,2)</f>
        <v>0</v>
      </c>
      <c r="H22" s="159">
        <v>0</v>
      </c>
      <c r="I22" s="160">
        <f>ROUND(E22*H22,2)</f>
        <v>0</v>
      </c>
      <c r="J22" s="159">
        <v>254</v>
      </c>
      <c r="K22" s="160">
        <f>ROUND(E22*J22,2)</f>
        <v>1270</v>
      </c>
      <c r="L22" s="160">
        <v>21</v>
      </c>
      <c r="M22" s="160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60"/>
      <c r="S22" s="160" t="s">
        <v>1456</v>
      </c>
      <c r="T22" s="161" t="s">
        <v>1457</v>
      </c>
      <c r="U22" s="135">
        <v>0</v>
      </c>
      <c r="V22" s="135">
        <f>ROUND(E22*U22,2)</f>
        <v>0</v>
      </c>
      <c r="W22" s="135"/>
      <c r="X22" s="135" t="s">
        <v>1458</v>
      </c>
      <c r="Y22" s="135" t="s">
        <v>1459</v>
      </c>
      <c r="Z22" s="125"/>
      <c r="AA22" s="125"/>
      <c r="AB22" s="125"/>
      <c r="AC22" s="125"/>
      <c r="AD22" s="125"/>
      <c r="AE22" s="125"/>
      <c r="AF22" s="125"/>
      <c r="AG22" s="125" t="s">
        <v>1460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x14ac:dyDescent="0.2">
      <c r="A23" s="140" t="s">
        <v>1451</v>
      </c>
      <c r="B23" s="141" t="s">
        <v>1315</v>
      </c>
      <c r="C23" s="162" t="s">
        <v>1316</v>
      </c>
      <c r="D23" s="142"/>
      <c r="E23" s="143"/>
      <c r="F23" s="144"/>
      <c r="G23" s="144">
        <f>SUMIF(AG24:AG41,"&lt;&gt;NOR",G24:G41)</f>
        <v>0</v>
      </c>
      <c r="H23" s="144"/>
      <c r="I23" s="144">
        <f>SUM(I24:I41)</f>
        <v>41581.01</v>
      </c>
      <c r="J23" s="144"/>
      <c r="K23" s="144">
        <f>SUM(K24:K41)</f>
        <v>21783.089999999997</v>
      </c>
      <c r="L23" s="144"/>
      <c r="M23" s="144">
        <f>SUM(M24:M41)</f>
        <v>0</v>
      </c>
      <c r="N23" s="143"/>
      <c r="O23" s="143">
        <f>SUM(O24:O41)</f>
        <v>0.53</v>
      </c>
      <c r="P23" s="143"/>
      <c r="Q23" s="143">
        <f>SUM(Q24:Q41)</f>
        <v>0</v>
      </c>
      <c r="R23" s="144"/>
      <c r="S23" s="144"/>
      <c r="T23" s="145"/>
      <c r="U23" s="139"/>
      <c r="V23" s="139">
        <f>SUM(V24:V41)</f>
        <v>0</v>
      </c>
      <c r="W23" s="139"/>
      <c r="X23" s="139"/>
      <c r="Y23" s="139"/>
      <c r="AG23" t="s">
        <v>1452</v>
      </c>
    </row>
    <row r="24" spans="1:60" ht="22.5" outlineLevel="1" x14ac:dyDescent="0.2">
      <c r="A24" s="147">
        <v>9</v>
      </c>
      <c r="B24" s="148" t="s">
        <v>440</v>
      </c>
      <c r="C24" s="163" t="s">
        <v>441</v>
      </c>
      <c r="D24" s="149" t="s">
        <v>1672</v>
      </c>
      <c r="E24" s="150">
        <v>3</v>
      </c>
      <c r="F24" s="151"/>
      <c r="G24" s="152">
        <f>ROUND(E24*F24,2)</f>
        <v>0</v>
      </c>
      <c r="H24" s="151">
        <v>0</v>
      </c>
      <c r="I24" s="152">
        <f>ROUND(E24*H24,2)</f>
        <v>0</v>
      </c>
      <c r="J24" s="151">
        <v>2910</v>
      </c>
      <c r="K24" s="152">
        <f>ROUND(E24*J24,2)</f>
        <v>8730</v>
      </c>
      <c r="L24" s="152">
        <v>21</v>
      </c>
      <c r="M24" s="152">
        <f>G24*(1+L24/100)</f>
        <v>0</v>
      </c>
      <c r="N24" s="150">
        <v>7.6630000000000004E-2</v>
      </c>
      <c r="O24" s="150">
        <f>ROUND(E24*N24,2)</f>
        <v>0.23</v>
      </c>
      <c r="P24" s="150">
        <v>0</v>
      </c>
      <c r="Q24" s="150">
        <f>ROUND(E24*P24,2)</f>
        <v>0</v>
      </c>
      <c r="R24" s="152"/>
      <c r="S24" s="152" t="s">
        <v>1456</v>
      </c>
      <c r="T24" s="153" t="s">
        <v>1457</v>
      </c>
      <c r="U24" s="135">
        <v>0</v>
      </c>
      <c r="V24" s="135">
        <f>ROUND(E24*U24,2)</f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2106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outlineLevel="2" x14ac:dyDescent="0.2">
      <c r="A25" s="132"/>
      <c r="B25" s="133"/>
      <c r="C25" s="170" t="s">
        <v>1303</v>
      </c>
      <c r="D25" s="168"/>
      <c r="E25" s="169">
        <v>3</v>
      </c>
      <c r="F25" s="135"/>
      <c r="G25" s="135"/>
      <c r="H25" s="135"/>
      <c r="I25" s="135"/>
      <c r="J25" s="135"/>
      <c r="K25" s="135"/>
      <c r="L25" s="135"/>
      <c r="M25" s="135"/>
      <c r="N25" s="134"/>
      <c r="O25" s="134"/>
      <c r="P25" s="134"/>
      <c r="Q25" s="134"/>
      <c r="R25" s="135"/>
      <c r="S25" s="135"/>
      <c r="T25" s="135"/>
      <c r="U25" s="135"/>
      <c r="V25" s="135"/>
      <c r="W25" s="135"/>
      <c r="X25" s="135"/>
      <c r="Y25" s="135"/>
      <c r="Z25" s="125"/>
      <c r="AA25" s="125"/>
      <c r="AB25" s="125"/>
      <c r="AC25" s="125"/>
      <c r="AD25" s="125"/>
      <c r="AE25" s="125"/>
      <c r="AF25" s="125"/>
      <c r="AG25" s="125" t="s">
        <v>1619</v>
      </c>
      <c r="AH25" s="125">
        <v>0</v>
      </c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outlineLevel="1" x14ac:dyDescent="0.2">
      <c r="A26" s="147">
        <v>10</v>
      </c>
      <c r="B26" s="148" t="s">
        <v>442</v>
      </c>
      <c r="C26" s="163" t="s">
        <v>443</v>
      </c>
      <c r="D26" s="149" t="s">
        <v>1716</v>
      </c>
      <c r="E26" s="150">
        <v>70</v>
      </c>
      <c r="F26" s="151"/>
      <c r="G26" s="152">
        <f>ROUND(E26*F26,2)</f>
        <v>0</v>
      </c>
      <c r="H26" s="151">
        <v>9.59</v>
      </c>
      <c r="I26" s="152">
        <f>ROUND(E26*H26,2)</f>
        <v>671.3</v>
      </c>
      <c r="J26" s="151">
        <v>58.41</v>
      </c>
      <c r="K26" s="152">
        <f>ROUND(E26*J26,2)</f>
        <v>4088.7</v>
      </c>
      <c r="L26" s="152">
        <v>21</v>
      </c>
      <c r="M26" s="152">
        <f>G26*(1+L26/100)</f>
        <v>0</v>
      </c>
      <c r="N26" s="150">
        <v>1E-4</v>
      </c>
      <c r="O26" s="150">
        <f>ROUND(E26*N26,2)</f>
        <v>0.01</v>
      </c>
      <c r="P26" s="150">
        <v>0</v>
      </c>
      <c r="Q26" s="150">
        <f>ROUND(E26*P26,2)</f>
        <v>0</v>
      </c>
      <c r="R26" s="152"/>
      <c r="S26" s="152" t="s">
        <v>1617</v>
      </c>
      <c r="T26" s="153" t="s">
        <v>1617</v>
      </c>
      <c r="U26" s="135">
        <v>0</v>
      </c>
      <c r="V26" s="135">
        <f>ROUND(E26*U26,2)</f>
        <v>0</v>
      </c>
      <c r="W26" s="135"/>
      <c r="X26" s="135" t="s">
        <v>1458</v>
      </c>
      <c r="Y26" s="135" t="s">
        <v>1459</v>
      </c>
      <c r="Z26" s="125"/>
      <c r="AA26" s="125"/>
      <c r="AB26" s="125"/>
      <c r="AC26" s="125"/>
      <c r="AD26" s="125"/>
      <c r="AE26" s="125"/>
      <c r="AF26" s="125"/>
      <c r="AG26" s="125" t="s">
        <v>1460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outlineLevel="2" x14ac:dyDescent="0.2">
      <c r="A27" s="132"/>
      <c r="B27" s="133"/>
      <c r="C27" s="170" t="s">
        <v>444</v>
      </c>
      <c r="D27" s="168"/>
      <c r="E27" s="169">
        <v>70</v>
      </c>
      <c r="F27" s="135"/>
      <c r="G27" s="135"/>
      <c r="H27" s="135"/>
      <c r="I27" s="135"/>
      <c r="J27" s="135"/>
      <c r="K27" s="135"/>
      <c r="L27" s="135"/>
      <c r="M27" s="135"/>
      <c r="N27" s="134"/>
      <c r="O27" s="134"/>
      <c r="P27" s="134"/>
      <c r="Q27" s="134"/>
      <c r="R27" s="135"/>
      <c r="S27" s="135"/>
      <c r="T27" s="135"/>
      <c r="U27" s="135"/>
      <c r="V27" s="135"/>
      <c r="W27" s="135"/>
      <c r="X27" s="135"/>
      <c r="Y27" s="135"/>
      <c r="Z27" s="125"/>
      <c r="AA27" s="125"/>
      <c r="AB27" s="125"/>
      <c r="AC27" s="125"/>
      <c r="AD27" s="125"/>
      <c r="AE27" s="125"/>
      <c r="AF27" s="125"/>
      <c r="AG27" s="125" t="s">
        <v>1619</v>
      </c>
      <c r="AH27" s="125">
        <v>0</v>
      </c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ht="22.5" outlineLevel="1" x14ac:dyDescent="0.2">
      <c r="A28" s="155">
        <v>11</v>
      </c>
      <c r="B28" s="156" t="s">
        <v>445</v>
      </c>
      <c r="C28" s="164" t="s">
        <v>446</v>
      </c>
      <c r="D28" s="157" t="s">
        <v>1672</v>
      </c>
      <c r="E28" s="158">
        <v>13</v>
      </c>
      <c r="F28" s="159"/>
      <c r="G28" s="160">
        <f>ROUND(E28*F28,2)</f>
        <v>0</v>
      </c>
      <c r="H28" s="159">
        <v>0.38</v>
      </c>
      <c r="I28" s="160">
        <f>ROUND(E28*H28,2)</f>
        <v>4.9400000000000004</v>
      </c>
      <c r="J28" s="159">
        <v>89.82</v>
      </c>
      <c r="K28" s="160">
        <f>ROUND(E28*J28,2)</f>
        <v>1167.6600000000001</v>
      </c>
      <c r="L28" s="160">
        <v>21</v>
      </c>
      <c r="M28" s="160">
        <f>G28*(1+L28/100)</f>
        <v>0</v>
      </c>
      <c r="N28" s="158">
        <v>1.0000000000000001E-5</v>
      </c>
      <c r="O28" s="158">
        <f>ROUND(E28*N28,2)</f>
        <v>0</v>
      </c>
      <c r="P28" s="158">
        <v>0</v>
      </c>
      <c r="Q28" s="158">
        <f>ROUND(E28*P28,2)</f>
        <v>0</v>
      </c>
      <c r="R28" s="160"/>
      <c r="S28" s="160" t="s">
        <v>1617</v>
      </c>
      <c r="T28" s="161" t="s">
        <v>1617</v>
      </c>
      <c r="U28" s="135">
        <v>0</v>
      </c>
      <c r="V28" s="135">
        <f>ROUND(E28*U28,2)</f>
        <v>0</v>
      </c>
      <c r="W28" s="135"/>
      <c r="X28" s="135" t="s">
        <v>1458</v>
      </c>
      <c r="Y28" s="135" t="s">
        <v>1459</v>
      </c>
      <c r="Z28" s="125"/>
      <c r="AA28" s="125"/>
      <c r="AB28" s="125"/>
      <c r="AC28" s="125"/>
      <c r="AD28" s="125"/>
      <c r="AE28" s="125"/>
      <c r="AF28" s="125"/>
      <c r="AG28" s="125" t="s">
        <v>1460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1" x14ac:dyDescent="0.2">
      <c r="A29" s="155">
        <v>12</v>
      </c>
      <c r="B29" s="156" t="s">
        <v>447</v>
      </c>
      <c r="C29" s="164" t="s">
        <v>448</v>
      </c>
      <c r="D29" s="157" t="s">
        <v>1672</v>
      </c>
      <c r="E29" s="158">
        <v>4</v>
      </c>
      <c r="F29" s="159"/>
      <c r="G29" s="160">
        <f>ROUND(E29*F29,2)</f>
        <v>0</v>
      </c>
      <c r="H29" s="159">
        <v>0.91</v>
      </c>
      <c r="I29" s="160">
        <f>ROUND(E29*H29,2)</f>
        <v>3.64</v>
      </c>
      <c r="J29" s="159">
        <v>168.59</v>
      </c>
      <c r="K29" s="160">
        <f>ROUND(E29*J29,2)</f>
        <v>674.36</v>
      </c>
      <c r="L29" s="160">
        <v>21</v>
      </c>
      <c r="M29" s="160">
        <f>G29*(1+L29/100)</f>
        <v>0</v>
      </c>
      <c r="N29" s="158">
        <v>3.0000000000000001E-5</v>
      </c>
      <c r="O29" s="158">
        <f>ROUND(E29*N29,2)</f>
        <v>0</v>
      </c>
      <c r="P29" s="158">
        <v>0</v>
      </c>
      <c r="Q29" s="158">
        <f>ROUND(E29*P29,2)</f>
        <v>0</v>
      </c>
      <c r="R29" s="160"/>
      <c r="S29" s="160" t="s">
        <v>1617</v>
      </c>
      <c r="T29" s="161" t="s">
        <v>1617</v>
      </c>
      <c r="U29" s="135">
        <v>0</v>
      </c>
      <c r="V29" s="135">
        <f>ROUND(E29*U29,2)</f>
        <v>0</v>
      </c>
      <c r="W29" s="135"/>
      <c r="X29" s="135" t="s">
        <v>1458</v>
      </c>
      <c r="Y29" s="135" t="s">
        <v>1459</v>
      </c>
      <c r="Z29" s="125"/>
      <c r="AA29" s="125"/>
      <c r="AB29" s="125"/>
      <c r="AC29" s="125"/>
      <c r="AD29" s="125"/>
      <c r="AE29" s="125"/>
      <c r="AF29" s="125"/>
      <c r="AG29" s="125" t="s">
        <v>1460</v>
      </c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outlineLevel="1" x14ac:dyDescent="0.2">
      <c r="A30" s="147">
        <v>13</v>
      </c>
      <c r="B30" s="148" t="s">
        <v>449</v>
      </c>
      <c r="C30" s="163" t="s">
        <v>450</v>
      </c>
      <c r="D30" s="149" t="s">
        <v>1716</v>
      </c>
      <c r="E30" s="150">
        <v>70</v>
      </c>
      <c r="F30" s="151"/>
      <c r="G30" s="152">
        <f>ROUND(E30*F30,2)</f>
        <v>0</v>
      </c>
      <c r="H30" s="151">
        <v>1.87</v>
      </c>
      <c r="I30" s="152">
        <f>ROUND(E30*H30,2)</f>
        <v>130.9</v>
      </c>
      <c r="J30" s="151">
        <v>31.13</v>
      </c>
      <c r="K30" s="152">
        <f>ROUND(E30*J30,2)</f>
        <v>2179.1</v>
      </c>
      <c r="L30" s="152">
        <v>21</v>
      </c>
      <c r="M30" s="152">
        <f>G30*(1+L30/100)</f>
        <v>0</v>
      </c>
      <c r="N30" s="150">
        <v>0</v>
      </c>
      <c r="O30" s="150">
        <f>ROUND(E30*N30,2)</f>
        <v>0</v>
      </c>
      <c r="P30" s="150">
        <v>0</v>
      </c>
      <c r="Q30" s="150">
        <f>ROUND(E30*P30,2)</f>
        <v>0</v>
      </c>
      <c r="R30" s="152"/>
      <c r="S30" s="152" t="s">
        <v>1617</v>
      </c>
      <c r="T30" s="153" t="s">
        <v>1617</v>
      </c>
      <c r="U30" s="135">
        <v>0</v>
      </c>
      <c r="V30" s="135">
        <f>ROUND(E30*U30,2)</f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1460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2" x14ac:dyDescent="0.2">
      <c r="A31" s="132"/>
      <c r="B31" s="133"/>
      <c r="C31" s="170" t="s">
        <v>444</v>
      </c>
      <c r="D31" s="168"/>
      <c r="E31" s="169">
        <v>70</v>
      </c>
      <c r="F31" s="135"/>
      <c r="G31" s="135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5"/>
      <c r="AA31" s="125"/>
      <c r="AB31" s="125"/>
      <c r="AC31" s="125"/>
      <c r="AD31" s="125"/>
      <c r="AE31" s="125"/>
      <c r="AF31" s="125"/>
      <c r="AG31" s="125" t="s">
        <v>1619</v>
      </c>
      <c r="AH31" s="125">
        <v>0</v>
      </c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1" x14ac:dyDescent="0.2">
      <c r="A32" s="155">
        <v>14</v>
      </c>
      <c r="B32" s="156" t="s">
        <v>451</v>
      </c>
      <c r="C32" s="164" t="s">
        <v>452</v>
      </c>
      <c r="D32" s="157" t="s">
        <v>453</v>
      </c>
      <c r="E32" s="158">
        <v>1</v>
      </c>
      <c r="F32" s="159"/>
      <c r="G32" s="160">
        <f>ROUND(E32*F32,2)</f>
        <v>0</v>
      </c>
      <c r="H32" s="159">
        <v>392.22</v>
      </c>
      <c r="I32" s="160">
        <f>ROUND(E32*H32,2)</f>
        <v>392.22</v>
      </c>
      <c r="J32" s="159">
        <v>3267.78</v>
      </c>
      <c r="K32" s="160">
        <f>ROUND(E32*J32,2)</f>
        <v>3267.78</v>
      </c>
      <c r="L32" s="160">
        <v>21</v>
      </c>
      <c r="M32" s="160">
        <f>G32*(1+L32/100)</f>
        <v>0</v>
      </c>
      <c r="N32" s="158">
        <v>1.2999999999999999E-4</v>
      </c>
      <c r="O32" s="158">
        <f>ROUND(E32*N32,2)</f>
        <v>0</v>
      </c>
      <c r="P32" s="158">
        <v>0</v>
      </c>
      <c r="Q32" s="158">
        <f>ROUND(E32*P32,2)</f>
        <v>0</v>
      </c>
      <c r="R32" s="160"/>
      <c r="S32" s="160" t="s">
        <v>1617</v>
      </c>
      <c r="T32" s="161" t="s">
        <v>1617</v>
      </c>
      <c r="U32" s="135">
        <v>0</v>
      </c>
      <c r="V32" s="135">
        <f>ROUND(E32*U32,2)</f>
        <v>0</v>
      </c>
      <c r="W32" s="135"/>
      <c r="X32" s="135" t="s">
        <v>1458</v>
      </c>
      <c r="Y32" s="135" t="s">
        <v>1459</v>
      </c>
      <c r="Z32" s="125"/>
      <c r="AA32" s="125"/>
      <c r="AB32" s="125"/>
      <c r="AC32" s="125"/>
      <c r="AD32" s="125"/>
      <c r="AE32" s="125"/>
      <c r="AF32" s="125"/>
      <c r="AG32" s="125" t="s">
        <v>1460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outlineLevel="1" x14ac:dyDescent="0.2">
      <c r="A33" s="155">
        <v>15</v>
      </c>
      <c r="B33" s="156" t="s">
        <v>454</v>
      </c>
      <c r="C33" s="164" t="s">
        <v>455</v>
      </c>
      <c r="D33" s="157" t="s">
        <v>1716</v>
      </c>
      <c r="E33" s="158">
        <v>70</v>
      </c>
      <c r="F33" s="159"/>
      <c r="G33" s="160">
        <f>ROUND(E33*F33,2)</f>
        <v>0</v>
      </c>
      <c r="H33" s="159">
        <v>5.37</v>
      </c>
      <c r="I33" s="160">
        <f>ROUND(E33*H33,2)</f>
        <v>375.9</v>
      </c>
      <c r="J33" s="159">
        <v>10.83</v>
      </c>
      <c r="K33" s="160">
        <f>ROUND(E33*J33,2)</f>
        <v>758.1</v>
      </c>
      <c r="L33" s="160">
        <v>21</v>
      </c>
      <c r="M33" s="160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60"/>
      <c r="S33" s="160" t="s">
        <v>1617</v>
      </c>
      <c r="T33" s="161" t="s">
        <v>1617</v>
      </c>
      <c r="U33" s="135">
        <v>0</v>
      </c>
      <c r="V33" s="135">
        <f>ROUND(E33*U33,2)</f>
        <v>0</v>
      </c>
      <c r="W33" s="135"/>
      <c r="X33" s="135" t="s">
        <v>1458</v>
      </c>
      <c r="Y33" s="135" t="s">
        <v>1459</v>
      </c>
      <c r="Z33" s="125"/>
      <c r="AA33" s="125"/>
      <c r="AB33" s="125"/>
      <c r="AC33" s="125"/>
      <c r="AD33" s="125"/>
      <c r="AE33" s="125"/>
      <c r="AF33" s="125"/>
      <c r="AG33" s="125" t="s">
        <v>1460</v>
      </c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ht="22.5" outlineLevel="1" x14ac:dyDescent="0.2">
      <c r="A34" s="147">
        <v>16</v>
      </c>
      <c r="B34" s="148" t="s">
        <v>456</v>
      </c>
      <c r="C34" s="163" t="s">
        <v>457</v>
      </c>
      <c r="D34" s="149" t="s">
        <v>1672</v>
      </c>
      <c r="E34" s="150">
        <v>1</v>
      </c>
      <c r="F34" s="151"/>
      <c r="G34" s="152">
        <f>ROUND(E34*F34,2)</f>
        <v>0</v>
      </c>
      <c r="H34" s="151">
        <v>5707.61</v>
      </c>
      <c r="I34" s="152">
        <f>ROUND(E34*H34,2)</f>
        <v>5707.61</v>
      </c>
      <c r="J34" s="151">
        <v>917.39</v>
      </c>
      <c r="K34" s="152">
        <f>ROUND(E34*J34,2)</f>
        <v>917.39</v>
      </c>
      <c r="L34" s="152">
        <v>21</v>
      </c>
      <c r="M34" s="152">
        <f>G34*(1+L34/100)</f>
        <v>0</v>
      </c>
      <c r="N34" s="150">
        <v>4.1599999999999998E-2</v>
      </c>
      <c r="O34" s="150">
        <f>ROUND(E34*N34,2)</f>
        <v>0.04</v>
      </c>
      <c r="P34" s="150">
        <v>0</v>
      </c>
      <c r="Q34" s="150">
        <f>ROUND(E34*P34,2)</f>
        <v>0</v>
      </c>
      <c r="R34" s="152"/>
      <c r="S34" s="152" t="s">
        <v>1617</v>
      </c>
      <c r="T34" s="153" t="s">
        <v>1617</v>
      </c>
      <c r="U34" s="135">
        <v>0</v>
      </c>
      <c r="V34" s="135">
        <f>ROUND(E34*U34,2)</f>
        <v>0</v>
      </c>
      <c r="W34" s="135"/>
      <c r="X34" s="135" t="s">
        <v>458</v>
      </c>
      <c r="Y34" s="135" t="s">
        <v>1459</v>
      </c>
      <c r="Z34" s="125"/>
      <c r="AA34" s="125"/>
      <c r="AB34" s="125"/>
      <c r="AC34" s="125"/>
      <c r="AD34" s="125"/>
      <c r="AE34" s="125"/>
      <c r="AF34" s="125"/>
      <c r="AG34" s="125" t="s">
        <v>459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ht="22.5" outlineLevel="2" x14ac:dyDescent="0.2">
      <c r="A35" s="132"/>
      <c r="B35" s="133"/>
      <c r="C35" s="269" t="s">
        <v>460</v>
      </c>
      <c r="D35" s="270"/>
      <c r="E35" s="270"/>
      <c r="F35" s="270"/>
      <c r="G35" s="270"/>
      <c r="H35" s="135"/>
      <c r="I35" s="135"/>
      <c r="J35" s="135"/>
      <c r="K35" s="135"/>
      <c r="L35" s="135"/>
      <c r="M35" s="135"/>
      <c r="N35" s="134"/>
      <c r="O35" s="134"/>
      <c r="P35" s="134"/>
      <c r="Q35" s="134"/>
      <c r="R35" s="135"/>
      <c r="S35" s="135"/>
      <c r="T35" s="135"/>
      <c r="U35" s="135"/>
      <c r="V35" s="135"/>
      <c r="W35" s="135"/>
      <c r="X35" s="135"/>
      <c r="Y35" s="135"/>
      <c r="Z35" s="125"/>
      <c r="AA35" s="125"/>
      <c r="AB35" s="125"/>
      <c r="AC35" s="125"/>
      <c r="AD35" s="125"/>
      <c r="AE35" s="125"/>
      <c r="AF35" s="125"/>
      <c r="AG35" s="125" t="s">
        <v>1462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54" t="str">
        <f>C35</f>
        <v>Osazení plastového dna, osazení korugované šachtové roury, vložení těsnění, osazení šachtové teleskopické roury a litinového poklopu.</v>
      </c>
      <c r="BB35" s="125"/>
      <c r="BC35" s="125"/>
      <c r="BD35" s="125"/>
      <c r="BE35" s="125"/>
      <c r="BF35" s="125"/>
      <c r="BG35" s="125"/>
      <c r="BH35" s="125"/>
    </row>
    <row r="36" spans="1:60" outlineLevel="1" x14ac:dyDescent="0.2">
      <c r="A36" s="147">
        <v>17</v>
      </c>
      <c r="B36" s="148" t="s">
        <v>461</v>
      </c>
      <c r="C36" s="163" t="s">
        <v>462</v>
      </c>
      <c r="D36" s="149" t="s">
        <v>1672</v>
      </c>
      <c r="E36" s="150">
        <v>71</v>
      </c>
      <c r="F36" s="151"/>
      <c r="G36" s="152">
        <f>ROUND(E36*F36,2)</f>
        <v>0</v>
      </c>
      <c r="H36" s="151">
        <v>427</v>
      </c>
      <c r="I36" s="152">
        <f>ROUND(E36*H36,2)</f>
        <v>30317</v>
      </c>
      <c r="J36" s="151">
        <v>0</v>
      </c>
      <c r="K36" s="152">
        <f>ROUND(E36*J36,2)</f>
        <v>0</v>
      </c>
      <c r="L36" s="152">
        <v>21</v>
      </c>
      <c r="M36" s="152">
        <f>G36*(1+L36/100)</f>
        <v>0</v>
      </c>
      <c r="N36" s="150">
        <v>3.2100000000000002E-3</v>
      </c>
      <c r="O36" s="150">
        <f>ROUND(E36*N36,2)</f>
        <v>0.23</v>
      </c>
      <c r="P36" s="150">
        <v>0</v>
      </c>
      <c r="Q36" s="150">
        <f>ROUND(E36*P36,2)</f>
        <v>0</v>
      </c>
      <c r="R36" s="152" t="s">
        <v>1657</v>
      </c>
      <c r="S36" s="152" t="s">
        <v>1617</v>
      </c>
      <c r="T36" s="153" t="s">
        <v>1617</v>
      </c>
      <c r="U36" s="135">
        <v>0</v>
      </c>
      <c r="V36" s="135">
        <f>ROUND(E36*U36,2)</f>
        <v>0</v>
      </c>
      <c r="W36" s="135"/>
      <c r="X36" s="135" t="s">
        <v>1541</v>
      </c>
      <c r="Y36" s="135" t="s">
        <v>1459</v>
      </c>
      <c r="Z36" s="125"/>
      <c r="AA36" s="125"/>
      <c r="AB36" s="125"/>
      <c r="AC36" s="125"/>
      <c r="AD36" s="125"/>
      <c r="AE36" s="125"/>
      <c r="AF36" s="125"/>
      <c r="AG36" s="125" t="s">
        <v>1542</v>
      </c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2" x14ac:dyDescent="0.2">
      <c r="A37" s="132"/>
      <c r="B37" s="133"/>
      <c r="C37" s="170" t="s">
        <v>463</v>
      </c>
      <c r="D37" s="168"/>
      <c r="E37" s="169">
        <v>71</v>
      </c>
      <c r="F37" s="135"/>
      <c r="G37" s="135"/>
      <c r="H37" s="135"/>
      <c r="I37" s="135"/>
      <c r="J37" s="135"/>
      <c r="K37" s="135"/>
      <c r="L37" s="135"/>
      <c r="M37" s="135"/>
      <c r="N37" s="134"/>
      <c r="O37" s="134"/>
      <c r="P37" s="134"/>
      <c r="Q37" s="134"/>
      <c r="R37" s="135"/>
      <c r="S37" s="135"/>
      <c r="T37" s="135"/>
      <c r="U37" s="135"/>
      <c r="V37" s="135"/>
      <c r="W37" s="135"/>
      <c r="X37" s="135"/>
      <c r="Y37" s="135"/>
      <c r="Z37" s="125"/>
      <c r="AA37" s="125"/>
      <c r="AB37" s="125"/>
      <c r="AC37" s="125"/>
      <c r="AD37" s="125"/>
      <c r="AE37" s="125"/>
      <c r="AF37" s="125"/>
      <c r="AG37" s="125" t="s">
        <v>1619</v>
      </c>
      <c r="AH37" s="125">
        <v>0</v>
      </c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1" x14ac:dyDescent="0.2">
      <c r="A38" s="147">
        <v>18</v>
      </c>
      <c r="B38" s="148" t="s">
        <v>464</v>
      </c>
      <c r="C38" s="163" t="s">
        <v>465</v>
      </c>
      <c r="D38" s="149" t="s">
        <v>1672</v>
      </c>
      <c r="E38" s="150">
        <v>13</v>
      </c>
      <c r="F38" s="151"/>
      <c r="G38" s="152">
        <f>ROUND(E38*F38,2)</f>
        <v>0</v>
      </c>
      <c r="H38" s="151">
        <v>175.5</v>
      </c>
      <c r="I38" s="152">
        <f>ROUND(E38*H38,2)</f>
        <v>2281.5</v>
      </c>
      <c r="J38" s="151">
        <v>0</v>
      </c>
      <c r="K38" s="152">
        <f>ROUND(E38*J38,2)</f>
        <v>0</v>
      </c>
      <c r="L38" s="152">
        <v>21</v>
      </c>
      <c r="M38" s="152">
        <f>G38*(1+L38/100)</f>
        <v>0</v>
      </c>
      <c r="N38" s="150">
        <v>6.6E-4</v>
      </c>
      <c r="O38" s="150">
        <f>ROUND(E38*N38,2)</f>
        <v>0.01</v>
      </c>
      <c r="P38" s="150">
        <v>0</v>
      </c>
      <c r="Q38" s="150">
        <f>ROUND(E38*P38,2)</f>
        <v>0</v>
      </c>
      <c r="R38" s="152" t="s">
        <v>1657</v>
      </c>
      <c r="S38" s="152" t="s">
        <v>1617</v>
      </c>
      <c r="T38" s="153" t="s">
        <v>1617</v>
      </c>
      <c r="U38" s="135">
        <v>0</v>
      </c>
      <c r="V38" s="135">
        <f>ROUND(E38*U38,2)</f>
        <v>0</v>
      </c>
      <c r="W38" s="135"/>
      <c r="X38" s="135" t="s">
        <v>1541</v>
      </c>
      <c r="Y38" s="135" t="s">
        <v>1459</v>
      </c>
      <c r="Z38" s="125"/>
      <c r="AA38" s="125"/>
      <c r="AB38" s="125"/>
      <c r="AC38" s="125"/>
      <c r="AD38" s="125"/>
      <c r="AE38" s="125"/>
      <c r="AF38" s="125"/>
      <c r="AG38" s="125" t="s">
        <v>1542</v>
      </c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outlineLevel="2" x14ac:dyDescent="0.2">
      <c r="A39" s="132"/>
      <c r="B39" s="133"/>
      <c r="C39" s="170" t="s">
        <v>466</v>
      </c>
      <c r="D39" s="168"/>
      <c r="E39" s="169">
        <v>13</v>
      </c>
      <c r="F39" s="135"/>
      <c r="G39" s="135"/>
      <c r="H39" s="135"/>
      <c r="I39" s="135"/>
      <c r="J39" s="135"/>
      <c r="K39" s="135"/>
      <c r="L39" s="135"/>
      <c r="M39" s="135"/>
      <c r="N39" s="134"/>
      <c r="O39" s="134"/>
      <c r="P39" s="134"/>
      <c r="Q39" s="134"/>
      <c r="R39" s="135"/>
      <c r="S39" s="135"/>
      <c r="T39" s="135"/>
      <c r="U39" s="135"/>
      <c r="V39" s="135"/>
      <c r="W39" s="135"/>
      <c r="X39" s="135"/>
      <c r="Y39" s="135"/>
      <c r="Z39" s="125"/>
      <c r="AA39" s="125"/>
      <c r="AB39" s="125"/>
      <c r="AC39" s="125"/>
      <c r="AD39" s="125"/>
      <c r="AE39" s="125"/>
      <c r="AF39" s="125"/>
      <c r="AG39" s="125" t="s">
        <v>1619</v>
      </c>
      <c r="AH39" s="125">
        <v>0</v>
      </c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1" x14ac:dyDescent="0.2">
      <c r="A40" s="147">
        <v>19</v>
      </c>
      <c r="B40" s="148" t="s">
        <v>467</v>
      </c>
      <c r="C40" s="163" t="s">
        <v>468</v>
      </c>
      <c r="D40" s="149" t="s">
        <v>1672</v>
      </c>
      <c r="E40" s="150">
        <v>4</v>
      </c>
      <c r="F40" s="151"/>
      <c r="G40" s="152">
        <f>ROUND(E40*F40,2)</f>
        <v>0</v>
      </c>
      <c r="H40" s="151">
        <v>424</v>
      </c>
      <c r="I40" s="152">
        <f>ROUND(E40*H40,2)</f>
        <v>1696</v>
      </c>
      <c r="J40" s="151">
        <v>0</v>
      </c>
      <c r="K40" s="152">
        <f>ROUND(E40*J40,2)</f>
        <v>0</v>
      </c>
      <c r="L40" s="152">
        <v>21</v>
      </c>
      <c r="M40" s="152">
        <f>G40*(1+L40/100)</f>
        <v>0</v>
      </c>
      <c r="N40" s="150">
        <v>1.6000000000000001E-3</v>
      </c>
      <c r="O40" s="150">
        <f>ROUND(E40*N40,2)</f>
        <v>0.01</v>
      </c>
      <c r="P40" s="150">
        <v>0</v>
      </c>
      <c r="Q40" s="150">
        <f>ROUND(E40*P40,2)</f>
        <v>0</v>
      </c>
      <c r="R40" s="152" t="s">
        <v>1657</v>
      </c>
      <c r="S40" s="152" t="s">
        <v>1617</v>
      </c>
      <c r="T40" s="153" t="s">
        <v>1617</v>
      </c>
      <c r="U40" s="135">
        <v>0</v>
      </c>
      <c r="V40" s="135">
        <f>ROUND(E40*U40,2)</f>
        <v>0</v>
      </c>
      <c r="W40" s="135"/>
      <c r="X40" s="135" t="s">
        <v>1541</v>
      </c>
      <c r="Y40" s="135" t="s">
        <v>1459</v>
      </c>
      <c r="Z40" s="125"/>
      <c r="AA40" s="125"/>
      <c r="AB40" s="125"/>
      <c r="AC40" s="125"/>
      <c r="AD40" s="125"/>
      <c r="AE40" s="125"/>
      <c r="AF40" s="125"/>
      <c r="AG40" s="125" t="s">
        <v>1542</v>
      </c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outlineLevel="2" x14ac:dyDescent="0.2">
      <c r="A41" s="132"/>
      <c r="B41" s="133"/>
      <c r="C41" s="170" t="s">
        <v>1305</v>
      </c>
      <c r="D41" s="168"/>
      <c r="E41" s="169">
        <v>4</v>
      </c>
      <c r="F41" s="135"/>
      <c r="G41" s="135"/>
      <c r="H41" s="135"/>
      <c r="I41" s="135"/>
      <c r="J41" s="135"/>
      <c r="K41" s="135"/>
      <c r="L41" s="135"/>
      <c r="M41" s="135"/>
      <c r="N41" s="134"/>
      <c r="O41" s="134"/>
      <c r="P41" s="134"/>
      <c r="Q41" s="134"/>
      <c r="R41" s="135"/>
      <c r="S41" s="135"/>
      <c r="T41" s="135"/>
      <c r="U41" s="135"/>
      <c r="V41" s="135"/>
      <c r="W41" s="135"/>
      <c r="X41" s="135"/>
      <c r="Y41" s="135"/>
      <c r="Z41" s="125"/>
      <c r="AA41" s="125"/>
      <c r="AB41" s="125"/>
      <c r="AC41" s="125"/>
      <c r="AD41" s="125"/>
      <c r="AE41" s="125"/>
      <c r="AF41" s="125"/>
      <c r="AG41" s="125" t="s">
        <v>1619</v>
      </c>
      <c r="AH41" s="125">
        <v>0</v>
      </c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x14ac:dyDescent="0.2">
      <c r="A42" s="140" t="s">
        <v>1451</v>
      </c>
      <c r="B42" s="141" t="s">
        <v>1327</v>
      </c>
      <c r="C42" s="162" t="s">
        <v>1328</v>
      </c>
      <c r="D42" s="142"/>
      <c r="E42" s="143"/>
      <c r="F42" s="144"/>
      <c r="G42" s="144">
        <f>SUMIF(AG43:AG43,"&lt;&gt;NOR",G43:G43)</f>
        <v>0</v>
      </c>
      <c r="H42" s="144"/>
      <c r="I42" s="144">
        <f>SUM(I43:I43)</f>
        <v>0</v>
      </c>
      <c r="J42" s="144"/>
      <c r="K42" s="144">
        <f>SUM(K43:K43)</f>
        <v>9304.27</v>
      </c>
      <c r="L42" s="144"/>
      <c r="M42" s="144">
        <f>SUM(M43:M43)</f>
        <v>0</v>
      </c>
      <c r="N42" s="143"/>
      <c r="O42" s="143">
        <f>SUM(O43:O43)</f>
        <v>0</v>
      </c>
      <c r="P42" s="143"/>
      <c r="Q42" s="143">
        <f>SUM(Q43:Q43)</f>
        <v>0</v>
      </c>
      <c r="R42" s="144"/>
      <c r="S42" s="144"/>
      <c r="T42" s="145"/>
      <c r="U42" s="139"/>
      <c r="V42" s="139">
        <f>SUM(V43:V43)</f>
        <v>0</v>
      </c>
      <c r="W42" s="139"/>
      <c r="X42" s="139"/>
      <c r="Y42" s="139"/>
      <c r="AG42" t="s">
        <v>1452</v>
      </c>
    </row>
    <row r="43" spans="1:60" outlineLevel="1" x14ac:dyDescent="0.2">
      <c r="A43" s="155">
        <v>20</v>
      </c>
      <c r="B43" s="156" t="s">
        <v>469</v>
      </c>
      <c r="C43" s="164" t="s">
        <v>470</v>
      </c>
      <c r="D43" s="157" t="s">
        <v>1682</v>
      </c>
      <c r="E43" s="158">
        <v>58.151670000000003</v>
      </c>
      <c r="F43" s="159"/>
      <c r="G43" s="160">
        <f>ROUND(E43*F43,2)</f>
        <v>0</v>
      </c>
      <c r="H43" s="159">
        <v>0</v>
      </c>
      <c r="I43" s="160">
        <f>ROUND(E43*H43,2)</f>
        <v>0</v>
      </c>
      <c r="J43" s="159">
        <v>160</v>
      </c>
      <c r="K43" s="160">
        <f>ROUND(E43*J43,2)</f>
        <v>9304.27</v>
      </c>
      <c r="L43" s="160">
        <v>21</v>
      </c>
      <c r="M43" s="160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60"/>
      <c r="S43" s="160" t="s">
        <v>1617</v>
      </c>
      <c r="T43" s="161" t="s">
        <v>1617</v>
      </c>
      <c r="U43" s="135">
        <v>0</v>
      </c>
      <c r="V43" s="135">
        <f>ROUND(E43*U43,2)</f>
        <v>0</v>
      </c>
      <c r="W43" s="135"/>
      <c r="X43" s="135" t="s">
        <v>1458</v>
      </c>
      <c r="Y43" s="135" t="s">
        <v>1459</v>
      </c>
      <c r="Z43" s="125"/>
      <c r="AA43" s="125"/>
      <c r="AB43" s="125"/>
      <c r="AC43" s="125"/>
      <c r="AD43" s="125"/>
      <c r="AE43" s="125"/>
      <c r="AF43" s="125"/>
      <c r="AG43" s="125" t="s">
        <v>1460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x14ac:dyDescent="0.2">
      <c r="A44" s="140" t="s">
        <v>1451</v>
      </c>
      <c r="B44" s="141" t="s">
        <v>1337</v>
      </c>
      <c r="C44" s="162" t="s">
        <v>1338</v>
      </c>
      <c r="D44" s="142"/>
      <c r="E44" s="143"/>
      <c r="F44" s="144"/>
      <c r="G44" s="144">
        <f>SUMIF(AG45:AG48,"&lt;&gt;NOR",G45:G48)</f>
        <v>0</v>
      </c>
      <c r="H44" s="144"/>
      <c r="I44" s="144">
        <f>SUM(I45:I48)</f>
        <v>0</v>
      </c>
      <c r="J44" s="144"/>
      <c r="K44" s="144">
        <f>SUM(K45:K48)</f>
        <v>14178</v>
      </c>
      <c r="L44" s="144"/>
      <c r="M44" s="144">
        <f>SUM(M45:M48)</f>
        <v>0</v>
      </c>
      <c r="N44" s="143"/>
      <c r="O44" s="143">
        <f>SUM(O45:O48)</f>
        <v>0.01</v>
      </c>
      <c r="P44" s="143"/>
      <c r="Q44" s="143">
        <f>SUM(Q45:Q48)</f>
        <v>0</v>
      </c>
      <c r="R44" s="144"/>
      <c r="S44" s="144"/>
      <c r="T44" s="145"/>
      <c r="U44" s="139"/>
      <c r="V44" s="139">
        <f>SUM(V45:V48)</f>
        <v>0</v>
      </c>
      <c r="W44" s="139"/>
      <c r="X44" s="139"/>
      <c r="Y44" s="139"/>
      <c r="AG44" t="s">
        <v>1452</v>
      </c>
    </row>
    <row r="45" spans="1:60" ht="22.5" outlineLevel="1" x14ac:dyDescent="0.2">
      <c r="A45" s="147">
        <v>21</v>
      </c>
      <c r="B45" s="148" t="s">
        <v>471</v>
      </c>
      <c r="C45" s="163" t="s">
        <v>472</v>
      </c>
      <c r="D45" s="149" t="s">
        <v>1716</v>
      </c>
      <c r="E45" s="150">
        <v>8</v>
      </c>
      <c r="F45" s="151"/>
      <c r="G45" s="152">
        <f>ROUND(E45*F45,2)</f>
        <v>0</v>
      </c>
      <c r="H45" s="151">
        <v>0</v>
      </c>
      <c r="I45" s="152">
        <f>ROUND(E45*H45,2)</f>
        <v>0</v>
      </c>
      <c r="J45" s="151">
        <v>1011</v>
      </c>
      <c r="K45" s="152">
        <f>ROUND(E45*J45,2)</f>
        <v>8088</v>
      </c>
      <c r="L45" s="152">
        <v>21</v>
      </c>
      <c r="M45" s="152">
        <f>G45*(1+L45/100)</f>
        <v>0</v>
      </c>
      <c r="N45" s="150">
        <v>1.6100000000000001E-3</v>
      </c>
      <c r="O45" s="150">
        <f>ROUND(E45*N45,2)</f>
        <v>0.01</v>
      </c>
      <c r="P45" s="150">
        <v>0</v>
      </c>
      <c r="Q45" s="150">
        <f>ROUND(E45*P45,2)</f>
        <v>0</v>
      </c>
      <c r="R45" s="152"/>
      <c r="S45" s="152" t="s">
        <v>1456</v>
      </c>
      <c r="T45" s="153" t="s">
        <v>1457</v>
      </c>
      <c r="U45" s="135">
        <v>0</v>
      </c>
      <c r="V45" s="135">
        <f>ROUND(E45*U45,2)</f>
        <v>0</v>
      </c>
      <c r="W45" s="135"/>
      <c r="X45" s="135" t="s">
        <v>1458</v>
      </c>
      <c r="Y45" s="135" t="s">
        <v>1459</v>
      </c>
      <c r="Z45" s="125"/>
      <c r="AA45" s="125"/>
      <c r="AB45" s="125"/>
      <c r="AC45" s="125"/>
      <c r="AD45" s="125"/>
      <c r="AE45" s="125"/>
      <c r="AF45" s="125"/>
      <c r="AG45" s="125" t="s">
        <v>2106</v>
      </c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outlineLevel="2" x14ac:dyDescent="0.2">
      <c r="A46" s="132"/>
      <c r="B46" s="133"/>
      <c r="C46" s="170" t="s">
        <v>1315</v>
      </c>
      <c r="D46" s="168"/>
      <c r="E46" s="169">
        <v>8</v>
      </c>
      <c r="F46" s="135"/>
      <c r="G46" s="135"/>
      <c r="H46" s="135"/>
      <c r="I46" s="135"/>
      <c r="J46" s="135"/>
      <c r="K46" s="135"/>
      <c r="L46" s="135"/>
      <c r="M46" s="135"/>
      <c r="N46" s="134"/>
      <c r="O46" s="134"/>
      <c r="P46" s="134"/>
      <c r="Q46" s="134"/>
      <c r="R46" s="135"/>
      <c r="S46" s="135"/>
      <c r="T46" s="135"/>
      <c r="U46" s="135"/>
      <c r="V46" s="135"/>
      <c r="W46" s="135"/>
      <c r="X46" s="135"/>
      <c r="Y46" s="135"/>
      <c r="Z46" s="125"/>
      <c r="AA46" s="125"/>
      <c r="AB46" s="125"/>
      <c r="AC46" s="125"/>
      <c r="AD46" s="125"/>
      <c r="AE46" s="125"/>
      <c r="AF46" s="125"/>
      <c r="AG46" s="125" t="s">
        <v>1619</v>
      </c>
      <c r="AH46" s="125">
        <v>0</v>
      </c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ht="22.5" outlineLevel="1" x14ac:dyDescent="0.2">
      <c r="A47" s="155">
        <v>22</v>
      </c>
      <c r="B47" s="156" t="s">
        <v>473</v>
      </c>
      <c r="C47" s="164" t="s">
        <v>474</v>
      </c>
      <c r="D47" s="157" t="s">
        <v>1672</v>
      </c>
      <c r="E47" s="158">
        <v>2</v>
      </c>
      <c r="F47" s="159"/>
      <c r="G47" s="160">
        <f>ROUND(E47*F47,2)</f>
        <v>0</v>
      </c>
      <c r="H47" s="159">
        <v>0</v>
      </c>
      <c r="I47" s="160">
        <f>ROUND(E47*H47,2)</f>
        <v>0</v>
      </c>
      <c r="J47" s="159">
        <v>3045</v>
      </c>
      <c r="K47" s="160">
        <f>ROUND(E47*J47,2)</f>
        <v>6090</v>
      </c>
      <c r="L47" s="160">
        <v>21</v>
      </c>
      <c r="M47" s="160">
        <f>G47*(1+L47/100)</f>
        <v>0</v>
      </c>
      <c r="N47" s="158">
        <v>2.0799999999999998E-3</v>
      </c>
      <c r="O47" s="158">
        <f>ROUND(E47*N47,2)</f>
        <v>0</v>
      </c>
      <c r="P47" s="158">
        <v>0</v>
      </c>
      <c r="Q47" s="158">
        <f>ROUND(E47*P47,2)</f>
        <v>0</v>
      </c>
      <c r="R47" s="160"/>
      <c r="S47" s="160" t="s">
        <v>1456</v>
      </c>
      <c r="T47" s="161" t="s">
        <v>1457</v>
      </c>
      <c r="U47" s="135">
        <v>0</v>
      </c>
      <c r="V47" s="135">
        <f>ROUND(E47*U47,2)</f>
        <v>0</v>
      </c>
      <c r="W47" s="135"/>
      <c r="X47" s="135" t="s">
        <v>1458</v>
      </c>
      <c r="Y47" s="135" t="s">
        <v>1459</v>
      </c>
      <c r="Z47" s="125"/>
      <c r="AA47" s="125"/>
      <c r="AB47" s="125"/>
      <c r="AC47" s="125"/>
      <c r="AD47" s="125"/>
      <c r="AE47" s="125"/>
      <c r="AF47" s="125"/>
      <c r="AG47" s="125" t="s">
        <v>2106</v>
      </c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outlineLevel="1" x14ac:dyDescent="0.2">
      <c r="A48" s="147">
        <v>23</v>
      </c>
      <c r="B48" s="148" t="s">
        <v>385</v>
      </c>
      <c r="C48" s="163" t="s">
        <v>386</v>
      </c>
      <c r="D48" s="149" t="s">
        <v>1232</v>
      </c>
      <c r="E48" s="150">
        <f>(G47+G45)*0.01</f>
        <v>0</v>
      </c>
      <c r="F48" s="151"/>
      <c r="G48" s="152">
        <f>ROUND(E48*F48,2)</f>
        <v>0</v>
      </c>
      <c r="H48" s="151">
        <v>0</v>
      </c>
      <c r="I48" s="152">
        <f>ROUND(E48*H48,2)</f>
        <v>0</v>
      </c>
      <c r="J48" s="151">
        <v>1.7</v>
      </c>
      <c r="K48" s="152">
        <f>ROUND(E48*J48,2)</f>
        <v>0</v>
      </c>
      <c r="L48" s="152">
        <v>21</v>
      </c>
      <c r="M48" s="152">
        <f>G48*(1+L48/100)</f>
        <v>0</v>
      </c>
      <c r="N48" s="150">
        <v>0</v>
      </c>
      <c r="O48" s="150">
        <f>ROUND(E48*N48,2)</f>
        <v>0</v>
      </c>
      <c r="P48" s="150">
        <v>0</v>
      </c>
      <c r="Q48" s="150">
        <f>ROUND(E48*P48,2)</f>
        <v>0</v>
      </c>
      <c r="R48" s="152"/>
      <c r="S48" s="152" t="s">
        <v>1456</v>
      </c>
      <c r="T48" s="153" t="s">
        <v>1457</v>
      </c>
      <c r="U48" s="135">
        <v>0</v>
      </c>
      <c r="V48" s="135">
        <f>ROUND(E48*U48,2)</f>
        <v>0</v>
      </c>
      <c r="W48" s="135"/>
      <c r="X48" s="135" t="s">
        <v>1458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2288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33" x14ac:dyDescent="0.2">
      <c r="A49" s="3"/>
      <c r="B49" s="4"/>
      <c r="C49" s="16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1437</v>
      </c>
    </row>
    <row r="50" spans="1:33" x14ac:dyDescent="0.2">
      <c r="A50" s="128"/>
      <c r="B50" s="129" t="s">
        <v>1263</v>
      </c>
      <c r="C50" s="166"/>
      <c r="D50" s="130"/>
      <c r="E50" s="131"/>
      <c r="F50" s="131"/>
      <c r="G50" s="146">
        <f>G8+G19+G23+G42+G44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1558</v>
      </c>
    </row>
    <row r="51" spans="1:33" x14ac:dyDescent="0.2">
      <c r="A51" s="3"/>
      <c r="B51" s="4"/>
      <c r="C51" s="16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6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6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67"/>
      <c r="D54" s="10"/>
      <c r="AG54" t="s">
        <v>1559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formatRows="0"/>
  <mergeCells count="5">
    <mergeCell ref="C35:G35"/>
    <mergeCell ref="A1:G1"/>
    <mergeCell ref="C2:G2"/>
    <mergeCell ref="C3:G3"/>
    <mergeCell ref="C4:G4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  <outlinePr summaryBelow="0"/>
  </sheetPr>
  <dimension ref="A1:BH4994"/>
  <sheetViews>
    <sheetView workbookViewId="0">
      <pane ySplit="7" topLeftCell="A8" activePane="bottomLeft" state="frozen"/>
      <selection pane="bottomLeft" activeCell="F51" sqref="F9:F51"/>
    </sheetView>
  </sheetViews>
  <sheetFormatPr defaultRowHeight="12.75" outlineLevelRow="3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1291</v>
      </c>
      <c r="C3" s="274" t="s">
        <v>1292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1291</v>
      </c>
      <c r="C4" s="277" t="s">
        <v>1292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1299</v>
      </c>
      <c r="C8" s="162" t="s">
        <v>1300</v>
      </c>
      <c r="D8" s="142"/>
      <c r="E8" s="143"/>
      <c r="F8" s="144"/>
      <c r="G8" s="144">
        <f>SUMIF(AG9:AG45,"&lt;&gt;NOR",G9:G45)</f>
        <v>0</v>
      </c>
      <c r="H8" s="144"/>
      <c r="I8" s="144">
        <f>SUM(I9:I45)</f>
        <v>1651.1399999999999</v>
      </c>
      <c r="J8" s="144"/>
      <c r="K8" s="144">
        <f>SUM(K9:K45)</f>
        <v>406412.86</v>
      </c>
      <c r="L8" s="144"/>
      <c r="M8" s="144">
        <f>SUM(M9:M45)</f>
        <v>0</v>
      </c>
      <c r="N8" s="143"/>
      <c r="O8" s="143">
        <f>SUM(O9:O45)</f>
        <v>0.01</v>
      </c>
      <c r="P8" s="143"/>
      <c r="Q8" s="143">
        <f>SUM(Q9:Q45)</f>
        <v>86.360000000000014</v>
      </c>
      <c r="R8" s="144"/>
      <c r="S8" s="144"/>
      <c r="T8" s="145"/>
      <c r="U8" s="139"/>
      <c r="V8" s="139">
        <f>SUM(V9:V45)</f>
        <v>0</v>
      </c>
      <c r="W8" s="139"/>
      <c r="X8" s="139"/>
      <c r="Y8" s="139"/>
      <c r="AG8" t="s">
        <v>1452</v>
      </c>
    </row>
    <row r="9" spans="1:60" outlineLevel="1" x14ac:dyDescent="0.2">
      <c r="A9" s="147">
        <v>1</v>
      </c>
      <c r="B9" s="148" t="s">
        <v>475</v>
      </c>
      <c r="C9" s="163" t="s">
        <v>476</v>
      </c>
      <c r="D9" s="149" t="s">
        <v>1641</v>
      </c>
      <c r="E9" s="150">
        <v>150.65</v>
      </c>
      <c r="F9" s="151"/>
      <c r="G9" s="152">
        <f>ROUND(E9*F9,2)</f>
        <v>0</v>
      </c>
      <c r="H9" s="151">
        <v>0</v>
      </c>
      <c r="I9" s="152">
        <f>ROUND(E9*H9,2)</f>
        <v>0</v>
      </c>
      <c r="J9" s="151">
        <v>59.7</v>
      </c>
      <c r="K9" s="152">
        <f>ROUND(E9*J9,2)</f>
        <v>8993.81</v>
      </c>
      <c r="L9" s="152">
        <v>21</v>
      </c>
      <c r="M9" s="152">
        <f>G9*(1+L9/100)</f>
        <v>0</v>
      </c>
      <c r="N9" s="150">
        <v>0</v>
      </c>
      <c r="O9" s="150">
        <f>ROUND(E9*N9,2)</f>
        <v>0</v>
      </c>
      <c r="P9" s="150">
        <v>0.22500000000000001</v>
      </c>
      <c r="Q9" s="150">
        <f>ROUND(E9*P9,2)</f>
        <v>33.9</v>
      </c>
      <c r="R9" s="152"/>
      <c r="S9" s="152" t="s">
        <v>1617</v>
      </c>
      <c r="T9" s="153" t="s">
        <v>1617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2" x14ac:dyDescent="0.2">
      <c r="A10" s="132"/>
      <c r="B10" s="133"/>
      <c r="C10" s="170" t="s">
        <v>477</v>
      </c>
      <c r="D10" s="168"/>
      <c r="E10" s="169">
        <v>150.65</v>
      </c>
      <c r="F10" s="135"/>
      <c r="G10" s="135"/>
      <c r="H10" s="135"/>
      <c r="I10" s="135"/>
      <c r="J10" s="135"/>
      <c r="K10" s="135"/>
      <c r="L10" s="135"/>
      <c r="M10" s="135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25"/>
      <c r="AA10" s="125"/>
      <c r="AB10" s="125"/>
      <c r="AC10" s="125"/>
      <c r="AD10" s="125"/>
      <c r="AE10" s="125"/>
      <c r="AF10" s="125"/>
      <c r="AG10" s="125" t="s">
        <v>1619</v>
      </c>
      <c r="AH10" s="125">
        <v>0</v>
      </c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outlineLevel="1" x14ac:dyDescent="0.2">
      <c r="A11" s="147">
        <v>2</v>
      </c>
      <c r="B11" s="148" t="s">
        <v>478</v>
      </c>
      <c r="C11" s="163" t="s">
        <v>479</v>
      </c>
      <c r="D11" s="149" t="s">
        <v>1641</v>
      </c>
      <c r="E11" s="150">
        <v>23.08</v>
      </c>
      <c r="F11" s="151"/>
      <c r="G11" s="152">
        <f>ROUND(E11*F11,2)</f>
        <v>0</v>
      </c>
      <c r="H11" s="151">
        <v>0</v>
      </c>
      <c r="I11" s="152">
        <f>ROUND(E11*H11,2)</f>
        <v>0</v>
      </c>
      <c r="J11" s="151">
        <v>253.5</v>
      </c>
      <c r="K11" s="152">
        <f>ROUND(E11*J11,2)</f>
        <v>5850.78</v>
      </c>
      <c r="L11" s="152">
        <v>21</v>
      </c>
      <c r="M11" s="152">
        <f>G11*(1+L11/100)</f>
        <v>0</v>
      </c>
      <c r="N11" s="150">
        <v>0</v>
      </c>
      <c r="O11" s="150">
        <f>ROUND(E11*N11,2)</f>
        <v>0</v>
      </c>
      <c r="P11" s="150">
        <v>0.22</v>
      </c>
      <c r="Q11" s="150">
        <f>ROUND(E11*P11,2)</f>
        <v>5.08</v>
      </c>
      <c r="R11" s="152"/>
      <c r="S11" s="152" t="s">
        <v>1617</v>
      </c>
      <c r="T11" s="153" t="s">
        <v>1617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ht="22.5" outlineLevel="2" x14ac:dyDescent="0.2">
      <c r="A12" s="132"/>
      <c r="B12" s="133"/>
      <c r="C12" s="170" t="s">
        <v>480</v>
      </c>
      <c r="D12" s="168"/>
      <c r="E12" s="169">
        <v>23.08</v>
      </c>
      <c r="F12" s="135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5"/>
      <c r="S12" s="135"/>
      <c r="T12" s="135"/>
      <c r="U12" s="135"/>
      <c r="V12" s="135"/>
      <c r="W12" s="135"/>
      <c r="X12" s="135"/>
      <c r="Y12" s="135"/>
      <c r="Z12" s="125"/>
      <c r="AA12" s="125"/>
      <c r="AB12" s="125"/>
      <c r="AC12" s="125"/>
      <c r="AD12" s="125"/>
      <c r="AE12" s="125"/>
      <c r="AF12" s="125"/>
      <c r="AG12" s="125" t="s">
        <v>1619</v>
      </c>
      <c r="AH12" s="125">
        <v>0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outlineLevel="1" x14ac:dyDescent="0.2">
      <c r="A13" s="147">
        <v>3</v>
      </c>
      <c r="B13" s="148" t="s">
        <v>481</v>
      </c>
      <c r="C13" s="163" t="s">
        <v>482</v>
      </c>
      <c r="D13" s="149" t="s">
        <v>1641</v>
      </c>
      <c r="E13" s="150">
        <v>150.65</v>
      </c>
      <c r="F13" s="151"/>
      <c r="G13" s="152">
        <f>ROUND(E13*F13,2)</f>
        <v>0</v>
      </c>
      <c r="H13" s="151">
        <v>0</v>
      </c>
      <c r="I13" s="152">
        <f>ROUND(E13*H13,2)</f>
        <v>0</v>
      </c>
      <c r="J13" s="151">
        <v>32.4</v>
      </c>
      <c r="K13" s="152">
        <f>ROUND(E13*J13,2)</f>
        <v>4881.0600000000004</v>
      </c>
      <c r="L13" s="152">
        <v>21</v>
      </c>
      <c r="M13" s="152">
        <f>G13*(1+L13/100)</f>
        <v>0</v>
      </c>
      <c r="N13" s="150">
        <v>0</v>
      </c>
      <c r="O13" s="150">
        <f>ROUND(E13*N13,2)</f>
        <v>0</v>
      </c>
      <c r="P13" s="150">
        <v>0.22</v>
      </c>
      <c r="Q13" s="150">
        <f>ROUND(E13*P13,2)</f>
        <v>33.14</v>
      </c>
      <c r="R13" s="152"/>
      <c r="S13" s="152" t="s">
        <v>1617</v>
      </c>
      <c r="T13" s="153" t="s">
        <v>1617</v>
      </c>
      <c r="U13" s="135">
        <v>0</v>
      </c>
      <c r="V13" s="135">
        <f>ROUND(E13*U13,2)</f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1460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outlineLevel="2" x14ac:dyDescent="0.2">
      <c r="A14" s="132"/>
      <c r="B14" s="133"/>
      <c r="C14" s="170" t="s">
        <v>483</v>
      </c>
      <c r="D14" s="168"/>
      <c r="E14" s="169">
        <v>150.65</v>
      </c>
      <c r="F14" s="135"/>
      <c r="G14" s="135"/>
      <c r="H14" s="135"/>
      <c r="I14" s="135"/>
      <c r="J14" s="135"/>
      <c r="K14" s="135"/>
      <c r="L14" s="135"/>
      <c r="M14" s="135"/>
      <c r="N14" s="134"/>
      <c r="O14" s="134"/>
      <c r="P14" s="134"/>
      <c r="Q14" s="134"/>
      <c r="R14" s="135"/>
      <c r="S14" s="135"/>
      <c r="T14" s="135"/>
      <c r="U14" s="135"/>
      <c r="V14" s="135"/>
      <c r="W14" s="135"/>
      <c r="X14" s="135"/>
      <c r="Y14" s="135"/>
      <c r="Z14" s="125"/>
      <c r="AA14" s="125"/>
      <c r="AB14" s="125"/>
      <c r="AC14" s="125"/>
      <c r="AD14" s="125"/>
      <c r="AE14" s="125"/>
      <c r="AF14" s="125"/>
      <c r="AG14" s="125" t="s">
        <v>1619</v>
      </c>
      <c r="AH14" s="125">
        <v>0</v>
      </c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outlineLevel="1" x14ac:dyDescent="0.2">
      <c r="A15" s="147">
        <v>4</v>
      </c>
      <c r="B15" s="148" t="s">
        <v>484</v>
      </c>
      <c r="C15" s="163" t="s">
        <v>485</v>
      </c>
      <c r="D15" s="149" t="s">
        <v>1641</v>
      </c>
      <c r="E15" s="150">
        <v>23.08</v>
      </c>
      <c r="F15" s="151"/>
      <c r="G15" s="152">
        <f>ROUND(E15*F15,2)</f>
        <v>0</v>
      </c>
      <c r="H15" s="151">
        <v>0</v>
      </c>
      <c r="I15" s="152">
        <f>ROUND(E15*H15,2)</f>
        <v>0</v>
      </c>
      <c r="J15" s="151">
        <v>506</v>
      </c>
      <c r="K15" s="152">
        <f>ROUND(E15*J15,2)</f>
        <v>11678.48</v>
      </c>
      <c r="L15" s="152">
        <v>21</v>
      </c>
      <c r="M15" s="152">
        <f>G15*(1+L15/100)</f>
        <v>0</v>
      </c>
      <c r="N15" s="150">
        <v>0</v>
      </c>
      <c r="O15" s="150">
        <f>ROUND(E15*N15,2)</f>
        <v>0</v>
      </c>
      <c r="P15" s="150">
        <v>0.24</v>
      </c>
      <c r="Q15" s="150">
        <f>ROUND(E15*P15,2)</f>
        <v>5.54</v>
      </c>
      <c r="R15" s="152"/>
      <c r="S15" s="152" t="s">
        <v>1617</v>
      </c>
      <c r="T15" s="153" t="s">
        <v>1617</v>
      </c>
      <c r="U15" s="135">
        <v>0</v>
      </c>
      <c r="V15" s="135">
        <f>ROUND(E15*U15,2)</f>
        <v>0</v>
      </c>
      <c r="W15" s="135"/>
      <c r="X15" s="135" t="s">
        <v>1458</v>
      </c>
      <c r="Y15" s="135" t="s">
        <v>1459</v>
      </c>
      <c r="Z15" s="125"/>
      <c r="AA15" s="125"/>
      <c r="AB15" s="125"/>
      <c r="AC15" s="125"/>
      <c r="AD15" s="125"/>
      <c r="AE15" s="125"/>
      <c r="AF15" s="125"/>
      <c r="AG15" s="125" t="s">
        <v>1460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ht="22.5" outlineLevel="2" x14ac:dyDescent="0.2">
      <c r="A16" s="132"/>
      <c r="B16" s="133"/>
      <c r="C16" s="170" t="s">
        <v>486</v>
      </c>
      <c r="D16" s="168"/>
      <c r="E16" s="169">
        <v>23.08</v>
      </c>
      <c r="F16" s="135"/>
      <c r="G16" s="135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5"/>
      <c r="AA16" s="125"/>
      <c r="AB16" s="125"/>
      <c r="AC16" s="125"/>
      <c r="AD16" s="125"/>
      <c r="AE16" s="125"/>
      <c r="AF16" s="125"/>
      <c r="AG16" s="125" t="s">
        <v>1619</v>
      </c>
      <c r="AH16" s="125">
        <v>0</v>
      </c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outlineLevel="1" x14ac:dyDescent="0.2">
      <c r="A17" s="147">
        <v>5</v>
      </c>
      <c r="B17" s="148" t="s">
        <v>487</v>
      </c>
      <c r="C17" s="163" t="s">
        <v>488</v>
      </c>
      <c r="D17" s="149" t="s">
        <v>1716</v>
      </c>
      <c r="E17" s="150">
        <v>39.549999999999997</v>
      </c>
      <c r="F17" s="151"/>
      <c r="G17" s="152">
        <f>ROUND(E17*F17,2)</f>
        <v>0</v>
      </c>
      <c r="H17" s="151">
        <v>0</v>
      </c>
      <c r="I17" s="152">
        <f>ROUND(E17*H17,2)</f>
        <v>0</v>
      </c>
      <c r="J17" s="151">
        <v>123.5</v>
      </c>
      <c r="K17" s="152">
        <f>ROUND(E17*J17,2)</f>
        <v>4884.43</v>
      </c>
      <c r="L17" s="152">
        <v>21</v>
      </c>
      <c r="M17" s="152">
        <f>G17*(1+L17/100)</f>
        <v>0</v>
      </c>
      <c r="N17" s="150">
        <v>0</v>
      </c>
      <c r="O17" s="150">
        <f>ROUND(E17*N17,2)</f>
        <v>0</v>
      </c>
      <c r="P17" s="150">
        <v>0.22</v>
      </c>
      <c r="Q17" s="150">
        <f>ROUND(E17*P17,2)</f>
        <v>8.6999999999999993</v>
      </c>
      <c r="R17" s="152"/>
      <c r="S17" s="152" t="s">
        <v>1617</v>
      </c>
      <c r="T17" s="153" t="s">
        <v>1617</v>
      </c>
      <c r="U17" s="135">
        <v>0</v>
      </c>
      <c r="V17" s="135">
        <f>ROUND(E17*U17,2)</f>
        <v>0</v>
      </c>
      <c r="W17" s="135"/>
      <c r="X17" s="135" t="s">
        <v>1458</v>
      </c>
      <c r="Y17" s="135" t="s">
        <v>1459</v>
      </c>
      <c r="Z17" s="125"/>
      <c r="AA17" s="125"/>
      <c r="AB17" s="125"/>
      <c r="AC17" s="125"/>
      <c r="AD17" s="125"/>
      <c r="AE17" s="125"/>
      <c r="AF17" s="125"/>
      <c r="AG17" s="125" t="s">
        <v>1460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outlineLevel="2" x14ac:dyDescent="0.2">
      <c r="A18" s="132"/>
      <c r="B18" s="133"/>
      <c r="C18" s="170" t="s">
        <v>489</v>
      </c>
      <c r="D18" s="168"/>
      <c r="E18" s="169">
        <v>39.549999999999997</v>
      </c>
      <c r="F18" s="135"/>
      <c r="G18" s="135"/>
      <c r="H18" s="135"/>
      <c r="I18" s="135"/>
      <c r="J18" s="135"/>
      <c r="K18" s="135"/>
      <c r="L18" s="135"/>
      <c r="M18" s="135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25"/>
      <c r="AA18" s="125"/>
      <c r="AB18" s="125"/>
      <c r="AC18" s="125"/>
      <c r="AD18" s="125"/>
      <c r="AE18" s="125"/>
      <c r="AF18" s="125"/>
      <c r="AG18" s="125" t="s">
        <v>1619</v>
      </c>
      <c r="AH18" s="125">
        <v>0</v>
      </c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</row>
    <row r="19" spans="1:60" outlineLevel="1" x14ac:dyDescent="0.2">
      <c r="A19" s="147">
        <v>6</v>
      </c>
      <c r="B19" s="148" t="s">
        <v>490</v>
      </c>
      <c r="C19" s="163" t="s">
        <v>491</v>
      </c>
      <c r="D19" s="149" t="s">
        <v>1616</v>
      </c>
      <c r="E19" s="150">
        <v>47.435000000000002</v>
      </c>
      <c r="F19" s="151"/>
      <c r="G19" s="152">
        <f>ROUND(E19*F19,2)</f>
        <v>0</v>
      </c>
      <c r="H19" s="151">
        <v>0</v>
      </c>
      <c r="I19" s="152">
        <f>ROUND(E19*H19,2)</f>
        <v>0</v>
      </c>
      <c r="J19" s="151">
        <v>87.5</v>
      </c>
      <c r="K19" s="152">
        <f>ROUND(E19*J19,2)</f>
        <v>4150.5600000000004</v>
      </c>
      <c r="L19" s="152">
        <v>21</v>
      </c>
      <c r="M19" s="152">
        <f>G19*(1+L19/100)</f>
        <v>0</v>
      </c>
      <c r="N19" s="150">
        <v>0</v>
      </c>
      <c r="O19" s="150">
        <f>ROUND(E19*N19,2)</f>
        <v>0</v>
      </c>
      <c r="P19" s="150">
        <v>0</v>
      </c>
      <c r="Q19" s="150">
        <f>ROUND(E19*P19,2)</f>
        <v>0</v>
      </c>
      <c r="R19" s="152"/>
      <c r="S19" s="152" t="s">
        <v>1617</v>
      </c>
      <c r="T19" s="153" t="s">
        <v>1617</v>
      </c>
      <c r="U19" s="135">
        <v>0</v>
      </c>
      <c r="V19" s="135">
        <f>ROUND(E19*U19,2)</f>
        <v>0</v>
      </c>
      <c r="W19" s="135"/>
      <c r="X19" s="135" t="s">
        <v>1458</v>
      </c>
      <c r="Y19" s="135" t="s">
        <v>1459</v>
      </c>
      <c r="Z19" s="125"/>
      <c r="AA19" s="125"/>
      <c r="AB19" s="125"/>
      <c r="AC19" s="125"/>
      <c r="AD19" s="125"/>
      <c r="AE19" s="125"/>
      <c r="AF19" s="125"/>
      <c r="AG19" s="125" t="s">
        <v>1460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outlineLevel="2" x14ac:dyDescent="0.2">
      <c r="A20" s="132"/>
      <c r="B20" s="133"/>
      <c r="C20" s="170" t="s">
        <v>492</v>
      </c>
      <c r="D20" s="168"/>
      <c r="E20" s="169">
        <v>47.44</v>
      </c>
      <c r="F20" s="135"/>
      <c r="G20" s="135"/>
      <c r="H20" s="135"/>
      <c r="I20" s="135"/>
      <c r="J20" s="135"/>
      <c r="K20" s="135"/>
      <c r="L20" s="135"/>
      <c r="M20" s="135"/>
      <c r="N20" s="134"/>
      <c r="O20" s="134"/>
      <c r="P20" s="134"/>
      <c r="Q20" s="134"/>
      <c r="R20" s="135"/>
      <c r="S20" s="135"/>
      <c r="T20" s="135"/>
      <c r="U20" s="135"/>
      <c r="V20" s="135"/>
      <c r="W20" s="135"/>
      <c r="X20" s="135"/>
      <c r="Y20" s="135"/>
      <c r="Z20" s="125"/>
      <c r="AA20" s="125"/>
      <c r="AB20" s="125"/>
      <c r="AC20" s="125"/>
      <c r="AD20" s="125"/>
      <c r="AE20" s="125"/>
      <c r="AF20" s="125"/>
      <c r="AG20" s="125" t="s">
        <v>1619</v>
      </c>
      <c r="AH20" s="125">
        <v>0</v>
      </c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ht="22.5" outlineLevel="1" x14ac:dyDescent="0.2">
      <c r="A21" s="147">
        <v>7</v>
      </c>
      <c r="B21" s="148" t="s">
        <v>493</v>
      </c>
      <c r="C21" s="163" t="s">
        <v>494</v>
      </c>
      <c r="D21" s="149" t="s">
        <v>1616</v>
      </c>
      <c r="E21" s="150">
        <v>167.95699999999999</v>
      </c>
      <c r="F21" s="151"/>
      <c r="G21" s="152">
        <f>ROUND(E21*F21,2)</f>
        <v>0</v>
      </c>
      <c r="H21" s="151">
        <v>0</v>
      </c>
      <c r="I21" s="152">
        <f>ROUND(E21*H21,2)</f>
        <v>0</v>
      </c>
      <c r="J21" s="151">
        <v>131</v>
      </c>
      <c r="K21" s="152">
        <f>ROUND(E21*J21,2)</f>
        <v>22002.37</v>
      </c>
      <c r="L21" s="152">
        <v>21</v>
      </c>
      <c r="M21" s="152">
        <f>G21*(1+L21/100)</f>
        <v>0</v>
      </c>
      <c r="N21" s="150">
        <v>0</v>
      </c>
      <c r="O21" s="150">
        <f>ROUND(E21*N21,2)</f>
        <v>0</v>
      </c>
      <c r="P21" s="150">
        <v>0</v>
      </c>
      <c r="Q21" s="150">
        <f>ROUND(E21*P21,2)</f>
        <v>0</v>
      </c>
      <c r="R21" s="152"/>
      <c r="S21" s="152" t="s">
        <v>1617</v>
      </c>
      <c r="T21" s="153" t="s">
        <v>1617</v>
      </c>
      <c r="U21" s="135">
        <v>0</v>
      </c>
      <c r="V21" s="135">
        <f>ROUND(E21*U21,2)</f>
        <v>0</v>
      </c>
      <c r="W21" s="135"/>
      <c r="X21" s="135" t="s">
        <v>1458</v>
      </c>
      <c r="Y21" s="135" t="s">
        <v>1459</v>
      </c>
      <c r="Z21" s="125"/>
      <c r="AA21" s="125"/>
      <c r="AB21" s="125"/>
      <c r="AC21" s="125"/>
      <c r="AD21" s="125"/>
      <c r="AE21" s="125"/>
      <c r="AF21" s="125"/>
      <c r="AG21" s="125" t="s">
        <v>1460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ht="22.5" outlineLevel="2" x14ac:dyDescent="0.2">
      <c r="A22" s="132"/>
      <c r="B22" s="133"/>
      <c r="C22" s="170" t="s">
        <v>495</v>
      </c>
      <c r="D22" s="168"/>
      <c r="E22" s="169">
        <v>199.69</v>
      </c>
      <c r="F22" s="135"/>
      <c r="G22" s="135"/>
      <c r="H22" s="135"/>
      <c r="I22" s="135"/>
      <c r="J22" s="135"/>
      <c r="K22" s="135"/>
      <c r="L22" s="135"/>
      <c r="M22" s="135"/>
      <c r="N22" s="134"/>
      <c r="O22" s="134"/>
      <c r="P22" s="134"/>
      <c r="Q22" s="134"/>
      <c r="R22" s="135"/>
      <c r="S22" s="135"/>
      <c r="T22" s="135"/>
      <c r="U22" s="135"/>
      <c r="V22" s="135"/>
      <c r="W22" s="135"/>
      <c r="X22" s="135"/>
      <c r="Y22" s="135"/>
      <c r="Z22" s="125"/>
      <c r="AA22" s="125"/>
      <c r="AB22" s="125"/>
      <c r="AC22" s="125"/>
      <c r="AD22" s="125"/>
      <c r="AE22" s="125"/>
      <c r="AF22" s="125"/>
      <c r="AG22" s="125" t="s">
        <v>1619</v>
      </c>
      <c r="AH22" s="125">
        <v>0</v>
      </c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ht="22.5" outlineLevel="3" x14ac:dyDescent="0.2">
      <c r="A23" s="132"/>
      <c r="B23" s="133"/>
      <c r="C23" s="170" t="s">
        <v>496</v>
      </c>
      <c r="D23" s="168"/>
      <c r="E23" s="169">
        <v>-31.73</v>
      </c>
      <c r="F23" s="135"/>
      <c r="G23" s="135"/>
      <c r="H23" s="135"/>
      <c r="I23" s="135"/>
      <c r="J23" s="135"/>
      <c r="K23" s="135"/>
      <c r="L23" s="135"/>
      <c r="M23" s="135"/>
      <c r="N23" s="134"/>
      <c r="O23" s="134"/>
      <c r="P23" s="134"/>
      <c r="Q23" s="134"/>
      <c r="R23" s="135"/>
      <c r="S23" s="135"/>
      <c r="T23" s="135"/>
      <c r="U23" s="135"/>
      <c r="V23" s="135"/>
      <c r="W23" s="135"/>
      <c r="X23" s="135"/>
      <c r="Y23" s="135"/>
      <c r="Z23" s="125"/>
      <c r="AA23" s="125"/>
      <c r="AB23" s="125"/>
      <c r="AC23" s="125"/>
      <c r="AD23" s="125"/>
      <c r="AE23" s="125"/>
      <c r="AF23" s="125"/>
      <c r="AG23" s="125" t="s">
        <v>1619</v>
      </c>
      <c r="AH23" s="125">
        <v>0</v>
      </c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outlineLevel="1" x14ac:dyDescent="0.2">
      <c r="A24" s="147">
        <v>8</v>
      </c>
      <c r="B24" s="148" t="s">
        <v>497</v>
      </c>
      <c r="C24" s="163" t="s">
        <v>498</v>
      </c>
      <c r="D24" s="149" t="s">
        <v>1616</v>
      </c>
      <c r="E24" s="150">
        <v>55.985700000000001</v>
      </c>
      <c r="F24" s="151"/>
      <c r="G24" s="152">
        <f>ROUND(E24*F24,2)</f>
        <v>0</v>
      </c>
      <c r="H24" s="151">
        <v>0</v>
      </c>
      <c r="I24" s="152">
        <f>ROUND(E24*H24,2)</f>
        <v>0</v>
      </c>
      <c r="J24" s="151">
        <v>42.9</v>
      </c>
      <c r="K24" s="152">
        <f>ROUND(E24*J24,2)</f>
        <v>2401.79</v>
      </c>
      <c r="L24" s="152">
        <v>21</v>
      </c>
      <c r="M24" s="152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2"/>
      <c r="S24" s="152" t="s">
        <v>1617</v>
      </c>
      <c r="T24" s="153" t="s">
        <v>1617</v>
      </c>
      <c r="U24" s="135">
        <v>0</v>
      </c>
      <c r="V24" s="135">
        <f>ROUND(E24*U24,2)</f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1460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outlineLevel="2" x14ac:dyDescent="0.2">
      <c r="A25" s="132"/>
      <c r="B25" s="133"/>
      <c r="C25" s="170" t="s">
        <v>499</v>
      </c>
      <c r="D25" s="168"/>
      <c r="E25" s="169">
        <v>55.99</v>
      </c>
      <c r="F25" s="135"/>
      <c r="G25" s="135"/>
      <c r="H25" s="135"/>
      <c r="I25" s="135"/>
      <c r="J25" s="135"/>
      <c r="K25" s="135"/>
      <c r="L25" s="135"/>
      <c r="M25" s="135"/>
      <c r="N25" s="134"/>
      <c r="O25" s="134"/>
      <c r="P25" s="134"/>
      <c r="Q25" s="134"/>
      <c r="R25" s="135"/>
      <c r="S25" s="135"/>
      <c r="T25" s="135"/>
      <c r="U25" s="135"/>
      <c r="V25" s="135"/>
      <c r="W25" s="135"/>
      <c r="X25" s="135"/>
      <c r="Y25" s="135"/>
      <c r="Z25" s="125"/>
      <c r="AA25" s="125"/>
      <c r="AB25" s="125"/>
      <c r="AC25" s="125"/>
      <c r="AD25" s="125"/>
      <c r="AE25" s="125"/>
      <c r="AF25" s="125"/>
      <c r="AG25" s="125" t="s">
        <v>1619</v>
      </c>
      <c r="AH25" s="125">
        <v>0</v>
      </c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outlineLevel="1" x14ac:dyDescent="0.2">
      <c r="A26" s="147">
        <v>9</v>
      </c>
      <c r="B26" s="148" t="s">
        <v>500</v>
      </c>
      <c r="C26" s="163" t="s">
        <v>501</v>
      </c>
      <c r="D26" s="149" t="s">
        <v>1616</v>
      </c>
      <c r="E26" s="150">
        <v>28</v>
      </c>
      <c r="F26" s="151"/>
      <c r="G26" s="152">
        <f>ROUND(E26*F26,2)</f>
        <v>0</v>
      </c>
      <c r="H26" s="151">
        <v>0</v>
      </c>
      <c r="I26" s="152">
        <f>ROUND(E26*H26,2)</f>
        <v>0</v>
      </c>
      <c r="J26" s="151">
        <v>51.4</v>
      </c>
      <c r="K26" s="152">
        <f>ROUND(E26*J26,2)</f>
        <v>1439.2</v>
      </c>
      <c r="L26" s="152">
        <v>21</v>
      </c>
      <c r="M26" s="152">
        <f>G26*(1+L26/100)</f>
        <v>0</v>
      </c>
      <c r="N26" s="150">
        <v>0</v>
      </c>
      <c r="O26" s="150">
        <f>ROUND(E26*N26,2)</f>
        <v>0</v>
      </c>
      <c r="P26" s="150">
        <v>0</v>
      </c>
      <c r="Q26" s="150">
        <f>ROUND(E26*P26,2)</f>
        <v>0</v>
      </c>
      <c r="R26" s="152"/>
      <c r="S26" s="152" t="s">
        <v>1617</v>
      </c>
      <c r="T26" s="153" t="s">
        <v>1617</v>
      </c>
      <c r="U26" s="135">
        <v>0</v>
      </c>
      <c r="V26" s="135">
        <f>ROUND(E26*U26,2)</f>
        <v>0</v>
      </c>
      <c r="W26" s="135"/>
      <c r="X26" s="135" t="s">
        <v>1458</v>
      </c>
      <c r="Y26" s="135" t="s">
        <v>1459</v>
      </c>
      <c r="Z26" s="125"/>
      <c r="AA26" s="125"/>
      <c r="AB26" s="125"/>
      <c r="AC26" s="125"/>
      <c r="AD26" s="125"/>
      <c r="AE26" s="125"/>
      <c r="AF26" s="125"/>
      <c r="AG26" s="125" t="s">
        <v>1460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ht="22.5" outlineLevel="2" x14ac:dyDescent="0.2">
      <c r="A27" s="132"/>
      <c r="B27" s="133"/>
      <c r="C27" s="170" t="s">
        <v>502</v>
      </c>
      <c r="D27" s="168"/>
      <c r="E27" s="169">
        <v>28</v>
      </c>
      <c r="F27" s="135"/>
      <c r="G27" s="135"/>
      <c r="H27" s="135"/>
      <c r="I27" s="135"/>
      <c r="J27" s="135"/>
      <c r="K27" s="135"/>
      <c r="L27" s="135"/>
      <c r="M27" s="135"/>
      <c r="N27" s="134"/>
      <c r="O27" s="134"/>
      <c r="P27" s="134"/>
      <c r="Q27" s="134"/>
      <c r="R27" s="135"/>
      <c r="S27" s="135"/>
      <c r="T27" s="135"/>
      <c r="U27" s="135"/>
      <c r="V27" s="135"/>
      <c r="W27" s="135"/>
      <c r="X27" s="135"/>
      <c r="Y27" s="135"/>
      <c r="Z27" s="125"/>
      <c r="AA27" s="125"/>
      <c r="AB27" s="125"/>
      <c r="AC27" s="125"/>
      <c r="AD27" s="125"/>
      <c r="AE27" s="125"/>
      <c r="AF27" s="125"/>
      <c r="AG27" s="125" t="s">
        <v>1619</v>
      </c>
      <c r="AH27" s="125">
        <v>0</v>
      </c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1" x14ac:dyDescent="0.2">
      <c r="A28" s="147">
        <v>10</v>
      </c>
      <c r="B28" s="148" t="s">
        <v>503</v>
      </c>
      <c r="C28" s="163" t="s">
        <v>504</v>
      </c>
      <c r="D28" s="149" t="s">
        <v>1616</v>
      </c>
      <c r="E28" s="150">
        <v>28</v>
      </c>
      <c r="F28" s="151"/>
      <c r="G28" s="152">
        <f>ROUND(E28*F28,2)</f>
        <v>0</v>
      </c>
      <c r="H28" s="151">
        <v>0</v>
      </c>
      <c r="I28" s="152">
        <f>ROUND(E28*H28,2)</f>
        <v>0</v>
      </c>
      <c r="J28" s="151">
        <v>298.5</v>
      </c>
      <c r="K28" s="152">
        <f>ROUND(E28*J28,2)</f>
        <v>8358</v>
      </c>
      <c r="L28" s="152">
        <v>21</v>
      </c>
      <c r="M28" s="152">
        <f>G28*(1+L28/100)</f>
        <v>0</v>
      </c>
      <c r="N28" s="150">
        <v>0</v>
      </c>
      <c r="O28" s="150">
        <f>ROUND(E28*N28,2)</f>
        <v>0</v>
      </c>
      <c r="P28" s="150">
        <v>0</v>
      </c>
      <c r="Q28" s="150">
        <f>ROUND(E28*P28,2)</f>
        <v>0</v>
      </c>
      <c r="R28" s="152"/>
      <c r="S28" s="152" t="s">
        <v>1617</v>
      </c>
      <c r="T28" s="153" t="s">
        <v>1617</v>
      </c>
      <c r="U28" s="135">
        <v>0</v>
      </c>
      <c r="V28" s="135">
        <f>ROUND(E28*U28,2)</f>
        <v>0</v>
      </c>
      <c r="W28" s="135"/>
      <c r="X28" s="135" t="s">
        <v>1458</v>
      </c>
      <c r="Y28" s="135" t="s">
        <v>1459</v>
      </c>
      <c r="Z28" s="125"/>
      <c r="AA28" s="125"/>
      <c r="AB28" s="125"/>
      <c r="AC28" s="125"/>
      <c r="AD28" s="125"/>
      <c r="AE28" s="125"/>
      <c r="AF28" s="125"/>
      <c r="AG28" s="125" t="s">
        <v>1460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2" x14ac:dyDescent="0.2">
      <c r="A29" s="132"/>
      <c r="B29" s="133"/>
      <c r="C29" s="170" t="s">
        <v>505</v>
      </c>
      <c r="D29" s="168"/>
      <c r="E29" s="169">
        <v>28</v>
      </c>
      <c r="F29" s="135"/>
      <c r="G29" s="135"/>
      <c r="H29" s="135"/>
      <c r="I29" s="135"/>
      <c r="J29" s="135"/>
      <c r="K29" s="135"/>
      <c r="L29" s="135"/>
      <c r="M29" s="135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25"/>
      <c r="AA29" s="125"/>
      <c r="AB29" s="125"/>
      <c r="AC29" s="125"/>
      <c r="AD29" s="125"/>
      <c r="AE29" s="125"/>
      <c r="AF29" s="125"/>
      <c r="AG29" s="125" t="s">
        <v>1619</v>
      </c>
      <c r="AH29" s="125">
        <v>0</v>
      </c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outlineLevel="1" x14ac:dyDescent="0.2">
      <c r="A30" s="147">
        <v>11</v>
      </c>
      <c r="B30" s="148" t="s">
        <v>506</v>
      </c>
      <c r="C30" s="163" t="s">
        <v>507</v>
      </c>
      <c r="D30" s="149" t="s">
        <v>1641</v>
      </c>
      <c r="E30" s="150">
        <v>168</v>
      </c>
      <c r="F30" s="151"/>
      <c r="G30" s="152">
        <f>ROUND(E30*F30,2)</f>
        <v>0</v>
      </c>
      <c r="H30" s="151">
        <v>1.98</v>
      </c>
      <c r="I30" s="152">
        <f>ROUND(E30*H30,2)</f>
        <v>332.64</v>
      </c>
      <c r="J30" s="151">
        <v>25.22</v>
      </c>
      <c r="K30" s="152">
        <f>ROUND(E30*J30,2)</f>
        <v>4236.96</v>
      </c>
      <c r="L30" s="152">
        <v>21</v>
      </c>
      <c r="M30" s="152">
        <f>G30*(1+L30/100)</f>
        <v>0</v>
      </c>
      <c r="N30" s="150">
        <v>0</v>
      </c>
      <c r="O30" s="150">
        <f>ROUND(E30*N30,2)</f>
        <v>0</v>
      </c>
      <c r="P30" s="150">
        <v>0</v>
      </c>
      <c r="Q30" s="150">
        <f>ROUND(E30*P30,2)</f>
        <v>0</v>
      </c>
      <c r="R30" s="152"/>
      <c r="S30" s="152" t="s">
        <v>1617</v>
      </c>
      <c r="T30" s="153" t="s">
        <v>1617</v>
      </c>
      <c r="U30" s="135">
        <v>0</v>
      </c>
      <c r="V30" s="135">
        <f>ROUND(E30*U30,2)</f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1460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2" x14ac:dyDescent="0.2">
      <c r="A31" s="132"/>
      <c r="B31" s="133"/>
      <c r="C31" s="170" t="s">
        <v>508</v>
      </c>
      <c r="D31" s="168"/>
      <c r="E31" s="169">
        <v>168</v>
      </c>
      <c r="F31" s="135"/>
      <c r="G31" s="135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5"/>
      <c r="AA31" s="125"/>
      <c r="AB31" s="125"/>
      <c r="AC31" s="125"/>
      <c r="AD31" s="125"/>
      <c r="AE31" s="125"/>
      <c r="AF31" s="125"/>
      <c r="AG31" s="125" t="s">
        <v>1619</v>
      </c>
      <c r="AH31" s="125">
        <v>0</v>
      </c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1" x14ac:dyDescent="0.2">
      <c r="A32" s="147">
        <v>12</v>
      </c>
      <c r="B32" s="148" t="s">
        <v>509</v>
      </c>
      <c r="C32" s="163" t="s">
        <v>510</v>
      </c>
      <c r="D32" s="149" t="s">
        <v>1641</v>
      </c>
      <c r="E32" s="150">
        <v>670</v>
      </c>
      <c r="F32" s="151"/>
      <c r="G32" s="152">
        <f>ROUND(E32*F32,2)</f>
        <v>0</v>
      </c>
      <c r="H32" s="151">
        <v>0</v>
      </c>
      <c r="I32" s="152">
        <f>ROUND(E32*H32,2)</f>
        <v>0</v>
      </c>
      <c r="J32" s="151">
        <v>15.3</v>
      </c>
      <c r="K32" s="152">
        <f>ROUND(E32*J32,2)</f>
        <v>10251</v>
      </c>
      <c r="L32" s="152">
        <v>21</v>
      </c>
      <c r="M32" s="152">
        <f>G32*(1+L32/100)</f>
        <v>0</v>
      </c>
      <c r="N32" s="150">
        <v>0</v>
      </c>
      <c r="O32" s="150">
        <f>ROUND(E32*N32,2)</f>
        <v>0</v>
      </c>
      <c r="P32" s="150">
        <v>0</v>
      </c>
      <c r="Q32" s="150">
        <f>ROUND(E32*P32,2)</f>
        <v>0</v>
      </c>
      <c r="R32" s="152"/>
      <c r="S32" s="152" t="s">
        <v>1617</v>
      </c>
      <c r="T32" s="153" t="s">
        <v>1617</v>
      </c>
      <c r="U32" s="135">
        <v>0</v>
      </c>
      <c r="V32" s="135">
        <f>ROUND(E32*U32,2)</f>
        <v>0</v>
      </c>
      <c r="W32" s="135"/>
      <c r="X32" s="135" t="s">
        <v>1458</v>
      </c>
      <c r="Y32" s="135" t="s">
        <v>1459</v>
      </c>
      <c r="Z32" s="125"/>
      <c r="AA32" s="125"/>
      <c r="AB32" s="125"/>
      <c r="AC32" s="125"/>
      <c r="AD32" s="125"/>
      <c r="AE32" s="125"/>
      <c r="AF32" s="125"/>
      <c r="AG32" s="125" t="s">
        <v>1460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outlineLevel="2" x14ac:dyDescent="0.2">
      <c r="A33" s="132"/>
      <c r="B33" s="133"/>
      <c r="C33" s="170" t="s">
        <v>511</v>
      </c>
      <c r="D33" s="168"/>
      <c r="E33" s="169">
        <v>625</v>
      </c>
      <c r="F33" s="135"/>
      <c r="G33" s="135"/>
      <c r="H33" s="135"/>
      <c r="I33" s="135"/>
      <c r="J33" s="135"/>
      <c r="K33" s="135"/>
      <c r="L33" s="135"/>
      <c r="M33" s="135"/>
      <c r="N33" s="134"/>
      <c r="O33" s="134"/>
      <c r="P33" s="134"/>
      <c r="Q33" s="134"/>
      <c r="R33" s="135"/>
      <c r="S33" s="135"/>
      <c r="T33" s="135"/>
      <c r="U33" s="135"/>
      <c r="V33" s="135"/>
      <c r="W33" s="135"/>
      <c r="X33" s="135"/>
      <c r="Y33" s="135"/>
      <c r="Z33" s="125"/>
      <c r="AA33" s="125"/>
      <c r="AB33" s="125"/>
      <c r="AC33" s="125"/>
      <c r="AD33" s="125"/>
      <c r="AE33" s="125"/>
      <c r="AF33" s="125"/>
      <c r="AG33" s="125" t="s">
        <v>1619</v>
      </c>
      <c r="AH33" s="125">
        <v>0</v>
      </c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</row>
    <row r="34" spans="1:60" outlineLevel="3" x14ac:dyDescent="0.2">
      <c r="A34" s="132"/>
      <c r="B34" s="133"/>
      <c r="C34" s="170" t="s">
        <v>512</v>
      </c>
      <c r="D34" s="168"/>
      <c r="E34" s="169">
        <v>45</v>
      </c>
      <c r="F34" s="135"/>
      <c r="G34" s="135"/>
      <c r="H34" s="135"/>
      <c r="I34" s="135"/>
      <c r="J34" s="135"/>
      <c r="K34" s="135"/>
      <c r="L34" s="135"/>
      <c r="M34" s="135"/>
      <c r="N34" s="134"/>
      <c r="O34" s="134"/>
      <c r="P34" s="134"/>
      <c r="Q34" s="134"/>
      <c r="R34" s="135"/>
      <c r="S34" s="135"/>
      <c r="T34" s="135"/>
      <c r="U34" s="135"/>
      <c r="V34" s="135"/>
      <c r="W34" s="135"/>
      <c r="X34" s="135"/>
      <c r="Y34" s="135"/>
      <c r="Z34" s="125"/>
      <c r="AA34" s="125"/>
      <c r="AB34" s="125"/>
      <c r="AC34" s="125"/>
      <c r="AD34" s="125"/>
      <c r="AE34" s="125"/>
      <c r="AF34" s="125"/>
      <c r="AG34" s="125" t="s">
        <v>1619</v>
      </c>
      <c r="AH34" s="125">
        <v>0</v>
      </c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outlineLevel="1" x14ac:dyDescent="0.2">
      <c r="A35" s="147">
        <v>13</v>
      </c>
      <c r="B35" s="148" t="s">
        <v>513</v>
      </c>
      <c r="C35" s="163" t="s">
        <v>514</v>
      </c>
      <c r="D35" s="149" t="s">
        <v>1641</v>
      </c>
      <c r="E35" s="150">
        <v>168</v>
      </c>
      <c r="F35" s="151"/>
      <c r="G35" s="152">
        <f>ROUND(E35*F35,2)</f>
        <v>0</v>
      </c>
      <c r="H35" s="151">
        <v>0</v>
      </c>
      <c r="I35" s="152">
        <f>ROUND(E35*H35,2)</f>
        <v>0</v>
      </c>
      <c r="J35" s="151">
        <v>106</v>
      </c>
      <c r="K35" s="152">
        <f>ROUND(E35*J35,2)</f>
        <v>17808</v>
      </c>
      <c r="L35" s="152">
        <v>21</v>
      </c>
      <c r="M35" s="152">
        <f>G35*(1+L35/100)</f>
        <v>0</v>
      </c>
      <c r="N35" s="150">
        <v>0</v>
      </c>
      <c r="O35" s="150">
        <f>ROUND(E35*N35,2)</f>
        <v>0</v>
      </c>
      <c r="P35" s="150">
        <v>0</v>
      </c>
      <c r="Q35" s="150">
        <f>ROUND(E35*P35,2)</f>
        <v>0</v>
      </c>
      <c r="R35" s="152"/>
      <c r="S35" s="152" t="s">
        <v>1617</v>
      </c>
      <c r="T35" s="153" t="s">
        <v>1617</v>
      </c>
      <c r="U35" s="135">
        <v>0</v>
      </c>
      <c r="V35" s="135">
        <f>ROUND(E35*U35,2)</f>
        <v>0</v>
      </c>
      <c r="W35" s="135"/>
      <c r="X35" s="135" t="s">
        <v>1458</v>
      </c>
      <c r="Y35" s="135" t="s">
        <v>1459</v>
      </c>
      <c r="Z35" s="125"/>
      <c r="AA35" s="125"/>
      <c r="AB35" s="125"/>
      <c r="AC35" s="125"/>
      <c r="AD35" s="125"/>
      <c r="AE35" s="125"/>
      <c r="AF35" s="125"/>
      <c r="AG35" s="125" t="s">
        <v>1460</v>
      </c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</row>
    <row r="36" spans="1:60" ht="22.5" outlineLevel="2" x14ac:dyDescent="0.2">
      <c r="A36" s="132"/>
      <c r="B36" s="133"/>
      <c r="C36" s="170" t="s">
        <v>515</v>
      </c>
      <c r="D36" s="168"/>
      <c r="E36" s="169">
        <v>168</v>
      </c>
      <c r="F36" s="135"/>
      <c r="G36" s="135"/>
      <c r="H36" s="135"/>
      <c r="I36" s="135"/>
      <c r="J36" s="135"/>
      <c r="K36" s="135"/>
      <c r="L36" s="135"/>
      <c r="M36" s="135"/>
      <c r="N36" s="134"/>
      <c r="O36" s="134"/>
      <c r="P36" s="134"/>
      <c r="Q36" s="134"/>
      <c r="R36" s="135"/>
      <c r="S36" s="135"/>
      <c r="T36" s="135"/>
      <c r="U36" s="135"/>
      <c r="V36" s="135"/>
      <c r="W36" s="135"/>
      <c r="X36" s="135"/>
      <c r="Y36" s="135"/>
      <c r="Z36" s="125"/>
      <c r="AA36" s="125"/>
      <c r="AB36" s="125"/>
      <c r="AC36" s="125"/>
      <c r="AD36" s="125"/>
      <c r="AE36" s="125"/>
      <c r="AF36" s="125"/>
      <c r="AG36" s="125" t="s">
        <v>1619</v>
      </c>
      <c r="AH36" s="125">
        <v>0</v>
      </c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47">
        <v>14</v>
      </c>
      <c r="B37" s="148" t="s">
        <v>516</v>
      </c>
      <c r="C37" s="163" t="s">
        <v>517</v>
      </c>
      <c r="D37" s="149" t="s">
        <v>1641</v>
      </c>
      <c r="E37" s="150">
        <v>168</v>
      </c>
      <c r="F37" s="151"/>
      <c r="G37" s="152">
        <f>ROUND(E37*F37,2)</f>
        <v>0</v>
      </c>
      <c r="H37" s="151">
        <v>0</v>
      </c>
      <c r="I37" s="152">
        <f>ROUND(E37*H37,2)</f>
        <v>0</v>
      </c>
      <c r="J37" s="151">
        <v>52.5</v>
      </c>
      <c r="K37" s="152">
        <f>ROUND(E37*J37,2)</f>
        <v>8820</v>
      </c>
      <c r="L37" s="152">
        <v>21</v>
      </c>
      <c r="M37" s="152">
        <f>G37*(1+L37/100)</f>
        <v>0</v>
      </c>
      <c r="N37" s="150">
        <v>0</v>
      </c>
      <c r="O37" s="150">
        <f>ROUND(E37*N37,2)</f>
        <v>0</v>
      </c>
      <c r="P37" s="150">
        <v>0</v>
      </c>
      <c r="Q37" s="150">
        <f>ROUND(E37*P37,2)</f>
        <v>0</v>
      </c>
      <c r="R37" s="152"/>
      <c r="S37" s="152" t="s">
        <v>1617</v>
      </c>
      <c r="T37" s="153" t="s">
        <v>1617</v>
      </c>
      <c r="U37" s="135">
        <v>0</v>
      </c>
      <c r="V37" s="135">
        <f>ROUND(E37*U37,2)</f>
        <v>0</v>
      </c>
      <c r="W37" s="135"/>
      <c r="X37" s="135" t="s">
        <v>1458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1460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2" x14ac:dyDescent="0.2">
      <c r="A38" s="132"/>
      <c r="B38" s="133"/>
      <c r="C38" s="170" t="s">
        <v>508</v>
      </c>
      <c r="D38" s="168"/>
      <c r="E38" s="169">
        <v>168</v>
      </c>
      <c r="F38" s="135"/>
      <c r="G38" s="135"/>
      <c r="H38" s="135"/>
      <c r="I38" s="135"/>
      <c r="J38" s="135"/>
      <c r="K38" s="135"/>
      <c r="L38" s="135"/>
      <c r="M38" s="135"/>
      <c r="N38" s="134"/>
      <c r="O38" s="134"/>
      <c r="P38" s="134"/>
      <c r="Q38" s="134"/>
      <c r="R38" s="135"/>
      <c r="S38" s="135"/>
      <c r="T38" s="135"/>
      <c r="U38" s="135"/>
      <c r="V38" s="135"/>
      <c r="W38" s="135"/>
      <c r="X38" s="135"/>
      <c r="Y38" s="135"/>
      <c r="Z38" s="125"/>
      <c r="AA38" s="125"/>
      <c r="AB38" s="125"/>
      <c r="AC38" s="125"/>
      <c r="AD38" s="125"/>
      <c r="AE38" s="125"/>
      <c r="AF38" s="125"/>
      <c r="AG38" s="125" t="s">
        <v>1619</v>
      </c>
      <c r="AH38" s="125">
        <v>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ht="22.5" outlineLevel="1" x14ac:dyDescent="0.2">
      <c r="A39" s="147">
        <v>15</v>
      </c>
      <c r="B39" s="148" t="s">
        <v>1652</v>
      </c>
      <c r="C39" s="163" t="s">
        <v>1653</v>
      </c>
      <c r="D39" s="149" t="s">
        <v>1616</v>
      </c>
      <c r="E39" s="150">
        <v>167.95699999999999</v>
      </c>
      <c r="F39" s="151"/>
      <c r="G39" s="152">
        <f>ROUND(E39*F39,2)</f>
        <v>0</v>
      </c>
      <c r="H39" s="151">
        <v>0</v>
      </c>
      <c r="I39" s="152">
        <f>ROUND(E39*H39,2)</f>
        <v>0</v>
      </c>
      <c r="J39" s="151">
        <v>760</v>
      </c>
      <c r="K39" s="152">
        <f>ROUND(E39*J39,2)</f>
        <v>127647.32</v>
      </c>
      <c r="L39" s="152">
        <v>21</v>
      </c>
      <c r="M39" s="152">
        <f>G39*(1+L39/100)</f>
        <v>0</v>
      </c>
      <c r="N39" s="150">
        <v>0</v>
      </c>
      <c r="O39" s="150">
        <f>ROUND(E39*N39,2)</f>
        <v>0</v>
      </c>
      <c r="P39" s="150">
        <v>0</v>
      </c>
      <c r="Q39" s="150">
        <f>ROUND(E39*P39,2)</f>
        <v>0</v>
      </c>
      <c r="R39" s="152"/>
      <c r="S39" s="152" t="s">
        <v>1456</v>
      </c>
      <c r="T39" s="153" t="s">
        <v>1457</v>
      </c>
      <c r="U39" s="135">
        <v>0</v>
      </c>
      <c r="V39" s="135">
        <f>ROUND(E39*U39,2)</f>
        <v>0</v>
      </c>
      <c r="W39" s="135"/>
      <c r="X39" s="135" t="s">
        <v>1458</v>
      </c>
      <c r="Y39" s="135" t="s">
        <v>1459</v>
      </c>
      <c r="Z39" s="125"/>
      <c r="AA39" s="125"/>
      <c r="AB39" s="125"/>
      <c r="AC39" s="125"/>
      <c r="AD39" s="125"/>
      <c r="AE39" s="125"/>
      <c r="AF39" s="125"/>
      <c r="AG39" s="125" t="s">
        <v>1460</v>
      </c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2" x14ac:dyDescent="0.2">
      <c r="A40" s="132"/>
      <c r="B40" s="133"/>
      <c r="C40" s="170" t="s">
        <v>518</v>
      </c>
      <c r="D40" s="168"/>
      <c r="E40" s="169">
        <v>167.95699999999999</v>
      </c>
      <c r="F40" s="135"/>
      <c r="G40" s="135"/>
      <c r="H40" s="135"/>
      <c r="I40" s="135"/>
      <c r="J40" s="135"/>
      <c r="K40" s="135"/>
      <c r="L40" s="135"/>
      <c r="M40" s="135"/>
      <c r="N40" s="134"/>
      <c r="O40" s="134"/>
      <c r="P40" s="134"/>
      <c r="Q40" s="134"/>
      <c r="R40" s="135"/>
      <c r="S40" s="135"/>
      <c r="T40" s="135"/>
      <c r="U40" s="135"/>
      <c r="V40" s="135"/>
      <c r="W40" s="135"/>
      <c r="X40" s="135"/>
      <c r="Y40" s="135"/>
      <c r="Z40" s="125"/>
      <c r="AA40" s="125"/>
      <c r="AB40" s="125"/>
      <c r="AC40" s="125"/>
      <c r="AD40" s="125"/>
      <c r="AE40" s="125"/>
      <c r="AF40" s="125"/>
      <c r="AG40" s="125" t="s">
        <v>1619</v>
      </c>
      <c r="AH40" s="125">
        <v>0</v>
      </c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ht="22.5" outlineLevel="1" x14ac:dyDescent="0.2">
      <c r="A41" s="147">
        <v>16</v>
      </c>
      <c r="B41" s="148" t="s">
        <v>519</v>
      </c>
      <c r="C41" s="163" t="s">
        <v>2100</v>
      </c>
      <c r="D41" s="149" t="s">
        <v>1682</v>
      </c>
      <c r="E41" s="150">
        <v>86.248199999999997</v>
      </c>
      <c r="F41" s="151"/>
      <c r="G41" s="152">
        <f>ROUND(E41*F41,2)</f>
        <v>0</v>
      </c>
      <c r="H41" s="151">
        <v>0</v>
      </c>
      <c r="I41" s="152">
        <f>ROUND(E41*H41,2)</f>
        <v>0</v>
      </c>
      <c r="J41" s="151">
        <v>1890</v>
      </c>
      <c r="K41" s="152">
        <f>ROUND(E41*J41,2)</f>
        <v>163009.1</v>
      </c>
      <c r="L41" s="152">
        <v>21</v>
      </c>
      <c r="M41" s="152">
        <f>G41*(1+L41/100)</f>
        <v>0</v>
      </c>
      <c r="N41" s="150">
        <v>0</v>
      </c>
      <c r="O41" s="150">
        <f>ROUND(E41*N41,2)</f>
        <v>0</v>
      </c>
      <c r="P41" s="150">
        <v>0</v>
      </c>
      <c r="Q41" s="150">
        <f>ROUND(E41*P41,2)</f>
        <v>0</v>
      </c>
      <c r="R41" s="152"/>
      <c r="S41" s="152" t="s">
        <v>1456</v>
      </c>
      <c r="T41" s="153" t="s">
        <v>1457</v>
      </c>
      <c r="U41" s="135">
        <v>0</v>
      </c>
      <c r="V41" s="135">
        <f>ROUND(E41*U41,2)</f>
        <v>0</v>
      </c>
      <c r="W41" s="135"/>
      <c r="X41" s="135" t="s">
        <v>1458</v>
      </c>
      <c r="Y41" s="135" t="s">
        <v>1459</v>
      </c>
      <c r="Z41" s="125"/>
      <c r="AA41" s="125"/>
      <c r="AB41" s="125"/>
      <c r="AC41" s="125"/>
      <c r="AD41" s="125"/>
      <c r="AE41" s="125"/>
      <c r="AF41" s="125"/>
      <c r="AG41" s="125" t="s">
        <v>1460</v>
      </c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ht="33.75" outlineLevel="2" x14ac:dyDescent="0.2">
      <c r="A42" s="132"/>
      <c r="B42" s="133"/>
      <c r="C42" s="170" t="s">
        <v>520</v>
      </c>
      <c r="D42" s="168"/>
      <c r="E42" s="169">
        <v>86.248149999999995</v>
      </c>
      <c r="F42" s="135"/>
      <c r="G42" s="135"/>
      <c r="H42" s="135"/>
      <c r="I42" s="135"/>
      <c r="J42" s="135"/>
      <c r="K42" s="135"/>
      <c r="L42" s="135"/>
      <c r="M42" s="135"/>
      <c r="N42" s="134"/>
      <c r="O42" s="134"/>
      <c r="P42" s="134"/>
      <c r="Q42" s="134"/>
      <c r="R42" s="135"/>
      <c r="S42" s="135"/>
      <c r="T42" s="135"/>
      <c r="U42" s="135"/>
      <c r="V42" s="135"/>
      <c r="W42" s="135"/>
      <c r="X42" s="135"/>
      <c r="Y42" s="135"/>
      <c r="Z42" s="125"/>
      <c r="AA42" s="125"/>
      <c r="AB42" s="125"/>
      <c r="AC42" s="125"/>
      <c r="AD42" s="125"/>
      <c r="AE42" s="125"/>
      <c r="AF42" s="125"/>
      <c r="AG42" s="125" t="s">
        <v>1619</v>
      </c>
      <c r="AH42" s="125">
        <v>0</v>
      </c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</row>
    <row r="43" spans="1:60" outlineLevel="1" x14ac:dyDescent="0.2">
      <c r="A43" s="147">
        <v>17</v>
      </c>
      <c r="B43" s="148" t="s">
        <v>521</v>
      </c>
      <c r="C43" s="163" t="s">
        <v>522</v>
      </c>
      <c r="D43" s="149" t="s">
        <v>2031</v>
      </c>
      <c r="E43" s="150">
        <v>9</v>
      </c>
      <c r="F43" s="151"/>
      <c r="G43" s="152">
        <f>ROUND(E43*F43,2)</f>
        <v>0</v>
      </c>
      <c r="H43" s="151">
        <v>146.5</v>
      </c>
      <c r="I43" s="152">
        <f>ROUND(E43*H43,2)</f>
        <v>1318.5</v>
      </c>
      <c r="J43" s="151">
        <v>0</v>
      </c>
      <c r="K43" s="152">
        <f>ROUND(E43*J43,2)</f>
        <v>0</v>
      </c>
      <c r="L43" s="152">
        <v>21</v>
      </c>
      <c r="M43" s="152">
        <f>G43*(1+L43/100)</f>
        <v>0</v>
      </c>
      <c r="N43" s="150">
        <v>1E-3</v>
      </c>
      <c r="O43" s="150">
        <f>ROUND(E43*N43,2)</f>
        <v>0.01</v>
      </c>
      <c r="P43" s="150">
        <v>0</v>
      </c>
      <c r="Q43" s="150">
        <f>ROUND(E43*P43,2)</f>
        <v>0</v>
      </c>
      <c r="R43" s="152" t="s">
        <v>1657</v>
      </c>
      <c r="S43" s="152" t="s">
        <v>1617</v>
      </c>
      <c r="T43" s="153" t="s">
        <v>1617</v>
      </c>
      <c r="U43" s="135">
        <v>0</v>
      </c>
      <c r="V43" s="135">
        <f>ROUND(E43*U43,2)</f>
        <v>0</v>
      </c>
      <c r="W43" s="135"/>
      <c r="X43" s="135" t="s">
        <v>1541</v>
      </c>
      <c r="Y43" s="135" t="s">
        <v>1459</v>
      </c>
      <c r="Z43" s="125"/>
      <c r="AA43" s="125"/>
      <c r="AB43" s="125"/>
      <c r="AC43" s="125"/>
      <c r="AD43" s="125"/>
      <c r="AE43" s="125"/>
      <c r="AF43" s="125"/>
      <c r="AG43" s="125" t="s">
        <v>1542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outlineLevel="2" x14ac:dyDescent="0.2">
      <c r="A44" s="132"/>
      <c r="B44" s="133"/>
      <c r="C44" s="170" t="s">
        <v>523</v>
      </c>
      <c r="D44" s="168"/>
      <c r="E44" s="169">
        <v>8.4</v>
      </c>
      <c r="F44" s="135"/>
      <c r="G44" s="135"/>
      <c r="H44" s="135"/>
      <c r="I44" s="135"/>
      <c r="J44" s="135"/>
      <c r="K44" s="135"/>
      <c r="L44" s="135"/>
      <c r="M44" s="135"/>
      <c r="N44" s="134"/>
      <c r="O44" s="134"/>
      <c r="P44" s="134"/>
      <c r="Q44" s="134"/>
      <c r="R44" s="135"/>
      <c r="S44" s="135"/>
      <c r="T44" s="135"/>
      <c r="U44" s="135"/>
      <c r="V44" s="135"/>
      <c r="W44" s="135"/>
      <c r="X44" s="135"/>
      <c r="Y44" s="135"/>
      <c r="Z44" s="125"/>
      <c r="AA44" s="125"/>
      <c r="AB44" s="125"/>
      <c r="AC44" s="125"/>
      <c r="AD44" s="125"/>
      <c r="AE44" s="125"/>
      <c r="AF44" s="125"/>
      <c r="AG44" s="125" t="s">
        <v>1619</v>
      </c>
      <c r="AH44" s="125">
        <v>0</v>
      </c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</row>
    <row r="45" spans="1:60" outlineLevel="3" x14ac:dyDescent="0.2">
      <c r="A45" s="132"/>
      <c r="B45" s="133"/>
      <c r="C45" s="170" t="s">
        <v>524</v>
      </c>
      <c r="D45" s="168"/>
      <c r="E45" s="169">
        <v>0.6</v>
      </c>
      <c r="F45" s="135"/>
      <c r="G45" s="135"/>
      <c r="H45" s="135"/>
      <c r="I45" s="135"/>
      <c r="J45" s="135"/>
      <c r="K45" s="135"/>
      <c r="L45" s="135"/>
      <c r="M45" s="135"/>
      <c r="N45" s="134"/>
      <c r="O45" s="134"/>
      <c r="P45" s="134"/>
      <c r="Q45" s="134"/>
      <c r="R45" s="135"/>
      <c r="S45" s="135"/>
      <c r="T45" s="135"/>
      <c r="U45" s="135"/>
      <c r="V45" s="135"/>
      <c r="W45" s="135"/>
      <c r="X45" s="135"/>
      <c r="Y45" s="135"/>
      <c r="Z45" s="125"/>
      <c r="AA45" s="125"/>
      <c r="AB45" s="125"/>
      <c r="AC45" s="125"/>
      <c r="AD45" s="125"/>
      <c r="AE45" s="125"/>
      <c r="AF45" s="125"/>
      <c r="AG45" s="125" t="s">
        <v>1619</v>
      </c>
      <c r="AH45" s="125">
        <v>0</v>
      </c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x14ac:dyDescent="0.2">
      <c r="A46" s="140" t="s">
        <v>1451</v>
      </c>
      <c r="B46" s="141" t="s">
        <v>1307</v>
      </c>
      <c r="C46" s="162" t="s">
        <v>1308</v>
      </c>
      <c r="D46" s="142"/>
      <c r="E46" s="143"/>
      <c r="F46" s="144"/>
      <c r="G46" s="144">
        <f>SUMIF(AG47:AG65,"&lt;&gt;NOR",G47:G65)</f>
        <v>0</v>
      </c>
      <c r="H46" s="144"/>
      <c r="I46" s="144">
        <f>SUM(I47:I65)</f>
        <v>535990.30000000005</v>
      </c>
      <c r="J46" s="144"/>
      <c r="K46" s="144">
        <f>SUM(K47:K65)</f>
        <v>203370.95</v>
      </c>
      <c r="L46" s="144"/>
      <c r="M46" s="144">
        <f>SUM(M47:M65)</f>
        <v>0</v>
      </c>
      <c r="N46" s="143"/>
      <c r="O46" s="143">
        <f>SUM(O47:O65)</f>
        <v>601.09999999999991</v>
      </c>
      <c r="P46" s="143"/>
      <c r="Q46" s="143">
        <f>SUM(Q47:Q65)</f>
        <v>0</v>
      </c>
      <c r="R46" s="144"/>
      <c r="S46" s="144"/>
      <c r="T46" s="145"/>
      <c r="U46" s="139"/>
      <c r="V46" s="139">
        <f>SUM(V47:V65)</f>
        <v>0</v>
      </c>
      <c r="W46" s="139"/>
      <c r="X46" s="139"/>
      <c r="Y46" s="139"/>
      <c r="AG46" t="s">
        <v>1452</v>
      </c>
    </row>
    <row r="47" spans="1:60" ht="22.5" outlineLevel="1" x14ac:dyDescent="0.2">
      <c r="A47" s="147">
        <v>18</v>
      </c>
      <c r="B47" s="148" t="s">
        <v>525</v>
      </c>
      <c r="C47" s="163" t="s">
        <v>526</v>
      </c>
      <c r="D47" s="149" t="s">
        <v>1616</v>
      </c>
      <c r="E47" s="150">
        <v>93.75</v>
      </c>
      <c r="F47" s="151"/>
      <c r="G47" s="152">
        <f>ROUND(E47*F47,2)</f>
        <v>0</v>
      </c>
      <c r="H47" s="151">
        <v>1109.2</v>
      </c>
      <c r="I47" s="152">
        <f>ROUND(E47*H47,2)</f>
        <v>103987.5</v>
      </c>
      <c r="J47" s="151">
        <v>205.8</v>
      </c>
      <c r="K47" s="152">
        <f>ROUND(E47*J47,2)</f>
        <v>19293.75</v>
      </c>
      <c r="L47" s="152">
        <v>21</v>
      </c>
      <c r="M47" s="152">
        <f>G47*(1+L47/100)</f>
        <v>0</v>
      </c>
      <c r="N47" s="150">
        <v>2.2040000000000002</v>
      </c>
      <c r="O47" s="150">
        <f>ROUND(E47*N47,2)</f>
        <v>206.63</v>
      </c>
      <c r="P47" s="150">
        <v>0</v>
      </c>
      <c r="Q47" s="150">
        <f>ROUND(E47*P47,2)</f>
        <v>0</v>
      </c>
      <c r="R47" s="152"/>
      <c r="S47" s="152" t="s">
        <v>1617</v>
      </c>
      <c r="T47" s="153" t="s">
        <v>1617</v>
      </c>
      <c r="U47" s="135">
        <v>0</v>
      </c>
      <c r="V47" s="135">
        <f>ROUND(E47*U47,2)</f>
        <v>0</v>
      </c>
      <c r="W47" s="135"/>
      <c r="X47" s="135" t="s">
        <v>1458</v>
      </c>
      <c r="Y47" s="135" t="s">
        <v>1459</v>
      </c>
      <c r="Z47" s="125"/>
      <c r="AA47" s="125"/>
      <c r="AB47" s="125"/>
      <c r="AC47" s="125"/>
      <c r="AD47" s="125"/>
      <c r="AE47" s="125"/>
      <c r="AF47" s="125"/>
      <c r="AG47" s="125" t="s">
        <v>1460</v>
      </c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outlineLevel="2" x14ac:dyDescent="0.2">
      <c r="A48" s="132"/>
      <c r="B48" s="133"/>
      <c r="C48" s="170" t="s">
        <v>527</v>
      </c>
      <c r="D48" s="168"/>
      <c r="E48" s="169">
        <v>93.75</v>
      </c>
      <c r="F48" s="135"/>
      <c r="G48" s="135"/>
      <c r="H48" s="135"/>
      <c r="I48" s="135"/>
      <c r="J48" s="135"/>
      <c r="K48" s="135"/>
      <c r="L48" s="135"/>
      <c r="M48" s="135"/>
      <c r="N48" s="134"/>
      <c r="O48" s="134"/>
      <c r="P48" s="134"/>
      <c r="Q48" s="134"/>
      <c r="R48" s="135"/>
      <c r="S48" s="135"/>
      <c r="T48" s="135"/>
      <c r="U48" s="135"/>
      <c r="V48" s="135"/>
      <c r="W48" s="135"/>
      <c r="X48" s="135"/>
      <c r="Y48" s="135"/>
      <c r="Z48" s="125"/>
      <c r="AA48" s="125"/>
      <c r="AB48" s="125"/>
      <c r="AC48" s="125"/>
      <c r="AD48" s="125"/>
      <c r="AE48" s="125"/>
      <c r="AF48" s="125"/>
      <c r="AG48" s="125" t="s">
        <v>1619</v>
      </c>
      <c r="AH48" s="125">
        <v>0</v>
      </c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60" ht="22.5" outlineLevel="1" x14ac:dyDescent="0.2">
      <c r="A49" s="147">
        <v>19</v>
      </c>
      <c r="B49" s="148" t="s">
        <v>528</v>
      </c>
      <c r="C49" s="163" t="s">
        <v>529</v>
      </c>
      <c r="D49" s="149" t="s">
        <v>1641</v>
      </c>
      <c r="E49" s="150">
        <v>602</v>
      </c>
      <c r="F49" s="151"/>
      <c r="G49" s="152">
        <f>ROUND(E49*F49,2)</f>
        <v>0</v>
      </c>
      <c r="H49" s="151">
        <v>152.05000000000001</v>
      </c>
      <c r="I49" s="152">
        <f>ROUND(E49*H49,2)</f>
        <v>91534.1</v>
      </c>
      <c r="J49" s="151">
        <v>29.95</v>
      </c>
      <c r="K49" s="152">
        <f>ROUND(E49*J49,2)</f>
        <v>18029.900000000001</v>
      </c>
      <c r="L49" s="152">
        <v>21</v>
      </c>
      <c r="M49" s="152">
        <f>G49*(1+L49/100)</f>
        <v>0</v>
      </c>
      <c r="N49" s="150">
        <v>0.378</v>
      </c>
      <c r="O49" s="150">
        <f>ROUND(E49*N49,2)</f>
        <v>227.56</v>
      </c>
      <c r="P49" s="150">
        <v>0</v>
      </c>
      <c r="Q49" s="150">
        <f>ROUND(E49*P49,2)</f>
        <v>0</v>
      </c>
      <c r="R49" s="152"/>
      <c r="S49" s="152" t="s">
        <v>1617</v>
      </c>
      <c r="T49" s="153" t="s">
        <v>1617</v>
      </c>
      <c r="U49" s="135">
        <v>0</v>
      </c>
      <c r="V49" s="135">
        <f>ROUND(E49*U49,2)</f>
        <v>0</v>
      </c>
      <c r="W49" s="135"/>
      <c r="X49" s="135" t="s">
        <v>1458</v>
      </c>
      <c r="Y49" s="135" t="s">
        <v>1459</v>
      </c>
      <c r="Z49" s="125"/>
      <c r="AA49" s="125"/>
      <c r="AB49" s="125"/>
      <c r="AC49" s="125"/>
      <c r="AD49" s="125"/>
      <c r="AE49" s="125"/>
      <c r="AF49" s="125"/>
      <c r="AG49" s="125" t="s">
        <v>1460</v>
      </c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</row>
    <row r="50" spans="1:60" outlineLevel="2" x14ac:dyDescent="0.2">
      <c r="A50" s="132"/>
      <c r="B50" s="133"/>
      <c r="C50" s="170" t="s">
        <v>530</v>
      </c>
      <c r="D50" s="168"/>
      <c r="E50" s="169">
        <v>602</v>
      </c>
      <c r="F50" s="135"/>
      <c r="G50" s="135"/>
      <c r="H50" s="135"/>
      <c r="I50" s="135"/>
      <c r="J50" s="135"/>
      <c r="K50" s="135"/>
      <c r="L50" s="135"/>
      <c r="M50" s="135"/>
      <c r="N50" s="134"/>
      <c r="O50" s="134"/>
      <c r="P50" s="134"/>
      <c r="Q50" s="134"/>
      <c r="R50" s="135"/>
      <c r="S50" s="135"/>
      <c r="T50" s="135"/>
      <c r="U50" s="135"/>
      <c r="V50" s="135"/>
      <c r="W50" s="135"/>
      <c r="X50" s="135"/>
      <c r="Y50" s="135"/>
      <c r="Z50" s="125"/>
      <c r="AA50" s="125"/>
      <c r="AB50" s="125"/>
      <c r="AC50" s="125"/>
      <c r="AD50" s="125"/>
      <c r="AE50" s="125"/>
      <c r="AF50" s="125"/>
      <c r="AG50" s="125" t="s">
        <v>1619</v>
      </c>
      <c r="AH50" s="125">
        <v>0</v>
      </c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</row>
    <row r="51" spans="1:60" outlineLevel="1" x14ac:dyDescent="0.2">
      <c r="A51" s="147">
        <v>20</v>
      </c>
      <c r="B51" s="148" t="s">
        <v>531</v>
      </c>
      <c r="C51" s="163" t="s">
        <v>532</v>
      </c>
      <c r="D51" s="149" t="s">
        <v>1641</v>
      </c>
      <c r="E51" s="150">
        <v>45</v>
      </c>
      <c r="F51" s="151"/>
      <c r="G51" s="152">
        <f>ROUND(E51*F51,2)</f>
        <v>0</v>
      </c>
      <c r="H51" s="151">
        <v>55.31</v>
      </c>
      <c r="I51" s="152">
        <f>ROUND(E51*H51,2)</f>
        <v>2488.9499999999998</v>
      </c>
      <c r="J51" s="151">
        <v>109.69</v>
      </c>
      <c r="K51" s="152">
        <f>ROUND(E51*J51,2)</f>
        <v>4936.05</v>
      </c>
      <c r="L51" s="152">
        <v>21</v>
      </c>
      <c r="M51" s="152">
        <f>G51*(1+L51/100)</f>
        <v>0</v>
      </c>
      <c r="N51" s="150">
        <v>0.20749999999999999</v>
      </c>
      <c r="O51" s="150">
        <f>ROUND(E51*N51,2)</f>
        <v>9.34</v>
      </c>
      <c r="P51" s="150">
        <v>0</v>
      </c>
      <c r="Q51" s="150">
        <f>ROUND(E51*P51,2)</f>
        <v>0</v>
      </c>
      <c r="R51" s="152"/>
      <c r="S51" s="152" t="s">
        <v>1617</v>
      </c>
      <c r="T51" s="153" t="s">
        <v>1617</v>
      </c>
      <c r="U51" s="135">
        <v>0</v>
      </c>
      <c r="V51" s="135">
        <f>ROUND(E51*U51,2)</f>
        <v>0</v>
      </c>
      <c r="W51" s="135"/>
      <c r="X51" s="135" t="s">
        <v>1458</v>
      </c>
      <c r="Y51" s="135" t="s">
        <v>1459</v>
      </c>
      <c r="Z51" s="125"/>
      <c r="AA51" s="125"/>
      <c r="AB51" s="125"/>
      <c r="AC51" s="125"/>
      <c r="AD51" s="125"/>
      <c r="AE51" s="125"/>
      <c r="AF51" s="125"/>
      <c r="AG51" s="125" t="s">
        <v>1460</v>
      </c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</row>
    <row r="52" spans="1:60" outlineLevel="2" x14ac:dyDescent="0.2">
      <c r="A52" s="132"/>
      <c r="B52" s="133"/>
      <c r="C52" s="170" t="s">
        <v>533</v>
      </c>
      <c r="D52" s="168"/>
      <c r="E52" s="169">
        <v>25</v>
      </c>
      <c r="F52" s="135"/>
      <c r="G52" s="135"/>
      <c r="H52" s="135"/>
      <c r="I52" s="135"/>
      <c r="J52" s="135"/>
      <c r="K52" s="135"/>
      <c r="L52" s="135"/>
      <c r="M52" s="135"/>
      <c r="N52" s="134"/>
      <c r="O52" s="134"/>
      <c r="P52" s="134"/>
      <c r="Q52" s="134"/>
      <c r="R52" s="135"/>
      <c r="S52" s="135"/>
      <c r="T52" s="135"/>
      <c r="U52" s="135"/>
      <c r="V52" s="135"/>
      <c r="W52" s="135"/>
      <c r="X52" s="135"/>
      <c r="Y52" s="135"/>
      <c r="Z52" s="125"/>
      <c r="AA52" s="125"/>
      <c r="AB52" s="125"/>
      <c r="AC52" s="125"/>
      <c r="AD52" s="125"/>
      <c r="AE52" s="125"/>
      <c r="AF52" s="125"/>
      <c r="AG52" s="125" t="s">
        <v>1619</v>
      </c>
      <c r="AH52" s="125">
        <v>0</v>
      </c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outlineLevel="3" x14ac:dyDescent="0.2">
      <c r="A53" s="132"/>
      <c r="B53" s="133"/>
      <c r="C53" s="170" t="s">
        <v>534</v>
      </c>
      <c r="D53" s="168"/>
      <c r="E53" s="169">
        <v>20</v>
      </c>
      <c r="F53" s="135"/>
      <c r="G53" s="135"/>
      <c r="H53" s="135"/>
      <c r="I53" s="135"/>
      <c r="J53" s="135"/>
      <c r="K53" s="135"/>
      <c r="L53" s="135"/>
      <c r="M53" s="135"/>
      <c r="N53" s="134"/>
      <c r="O53" s="134"/>
      <c r="P53" s="134"/>
      <c r="Q53" s="134"/>
      <c r="R53" s="135"/>
      <c r="S53" s="135"/>
      <c r="T53" s="135"/>
      <c r="U53" s="135"/>
      <c r="V53" s="135"/>
      <c r="W53" s="135"/>
      <c r="X53" s="135"/>
      <c r="Y53" s="135"/>
      <c r="Z53" s="125"/>
      <c r="AA53" s="125"/>
      <c r="AB53" s="125"/>
      <c r="AC53" s="125"/>
      <c r="AD53" s="125"/>
      <c r="AE53" s="125"/>
      <c r="AF53" s="125"/>
      <c r="AG53" s="125" t="s">
        <v>1619</v>
      </c>
      <c r="AH53" s="125">
        <v>0</v>
      </c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</row>
    <row r="54" spans="1:60" outlineLevel="1" x14ac:dyDescent="0.2">
      <c r="A54" s="147">
        <v>21</v>
      </c>
      <c r="B54" s="148" t="s">
        <v>535</v>
      </c>
      <c r="C54" s="163" t="s">
        <v>536</v>
      </c>
      <c r="D54" s="149" t="s">
        <v>1641</v>
      </c>
      <c r="E54" s="150">
        <v>23</v>
      </c>
      <c r="F54" s="151"/>
      <c r="G54" s="152">
        <f>ROUND(E54*F54,2)</f>
        <v>0</v>
      </c>
      <c r="H54" s="151">
        <v>43.67</v>
      </c>
      <c r="I54" s="152">
        <f>ROUND(E54*H54,2)</f>
        <v>1004.41</v>
      </c>
      <c r="J54" s="151">
        <v>243.33</v>
      </c>
      <c r="K54" s="152">
        <f>ROUND(E54*J54,2)</f>
        <v>5596.59</v>
      </c>
      <c r="L54" s="152">
        <v>21</v>
      </c>
      <c r="M54" s="152">
        <f>G54*(1+L54/100)</f>
        <v>0</v>
      </c>
      <c r="N54" s="150">
        <v>7.3899999999999993E-2</v>
      </c>
      <c r="O54" s="150">
        <f>ROUND(E54*N54,2)</f>
        <v>1.7</v>
      </c>
      <c r="P54" s="150">
        <v>0</v>
      </c>
      <c r="Q54" s="150">
        <f>ROUND(E54*P54,2)</f>
        <v>0</v>
      </c>
      <c r="R54" s="152"/>
      <c r="S54" s="152" t="s">
        <v>1617</v>
      </c>
      <c r="T54" s="153" t="s">
        <v>1617</v>
      </c>
      <c r="U54" s="135">
        <v>0</v>
      </c>
      <c r="V54" s="135">
        <f>ROUND(E54*U54,2)</f>
        <v>0</v>
      </c>
      <c r="W54" s="135"/>
      <c r="X54" s="135" t="s">
        <v>1458</v>
      </c>
      <c r="Y54" s="135" t="s">
        <v>1459</v>
      </c>
      <c r="Z54" s="125"/>
      <c r="AA54" s="125"/>
      <c r="AB54" s="125"/>
      <c r="AC54" s="125"/>
      <c r="AD54" s="125"/>
      <c r="AE54" s="125"/>
      <c r="AF54" s="125"/>
      <c r="AG54" s="125" t="s">
        <v>1460</v>
      </c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</row>
    <row r="55" spans="1:60" outlineLevel="2" x14ac:dyDescent="0.2">
      <c r="A55" s="132"/>
      <c r="B55" s="133"/>
      <c r="C55" s="269" t="s">
        <v>537</v>
      </c>
      <c r="D55" s="270"/>
      <c r="E55" s="270"/>
      <c r="F55" s="270"/>
      <c r="G55" s="270"/>
      <c r="H55" s="135"/>
      <c r="I55" s="135"/>
      <c r="J55" s="135"/>
      <c r="K55" s="135"/>
      <c r="L55" s="135"/>
      <c r="M55" s="135"/>
      <c r="N55" s="134"/>
      <c r="O55" s="134"/>
      <c r="P55" s="134"/>
      <c r="Q55" s="134"/>
      <c r="R55" s="135"/>
      <c r="S55" s="135"/>
      <c r="T55" s="135"/>
      <c r="U55" s="135"/>
      <c r="V55" s="135"/>
      <c r="W55" s="135"/>
      <c r="X55" s="135"/>
      <c r="Y55" s="135"/>
      <c r="Z55" s="125"/>
      <c r="AA55" s="125"/>
      <c r="AB55" s="125"/>
      <c r="AC55" s="125"/>
      <c r="AD55" s="125"/>
      <c r="AE55" s="125"/>
      <c r="AF55" s="125"/>
      <c r="AG55" s="125" t="s">
        <v>1462</v>
      </c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</row>
    <row r="56" spans="1:60" outlineLevel="2" x14ac:dyDescent="0.2">
      <c r="A56" s="132"/>
      <c r="B56" s="133"/>
      <c r="C56" s="170" t="s">
        <v>538</v>
      </c>
      <c r="D56" s="168"/>
      <c r="E56" s="169">
        <v>23</v>
      </c>
      <c r="F56" s="135"/>
      <c r="G56" s="135"/>
      <c r="H56" s="135"/>
      <c r="I56" s="135"/>
      <c r="J56" s="135"/>
      <c r="K56" s="135"/>
      <c r="L56" s="135"/>
      <c r="M56" s="135"/>
      <c r="N56" s="134"/>
      <c r="O56" s="134"/>
      <c r="P56" s="134"/>
      <c r="Q56" s="134"/>
      <c r="R56" s="135"/>
      <c r="S56" s="135"/>
      <c r="T56" s="135"/>
      <c r="U56" s="135"/>
      <c r="V56" s="135"/>
      <c r="W56" s="135"/>
      <c r="X56" s="135"/>
      <c r="Y56" s="135"/>
      <c r="Z56" s="125"/>
      <c r="AA56" s="125"/>
      <c r="AB56" s="125"/>
      <c r="AC56" s="125"/>
      <c r="AD56" s="125"/>
      <c r="AE56" s="125"/>
      <c r="AF56" s="125"/>
      <c r="AG56" s="125" t="s">
        <v>1619</v>
      </c>
      <c r="AH56" s="125">
        <v>0</v>
      </c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</row>
    <row r="57" spans="1:60" outlineLevel="1" x14ac:dyDescent="0.2">
      <c r="A57" s="147">
        <v>22</v>
      </c>
      <c r="B57" s="148" t="s">
        <v>539</v>
      </c>
      <c r="C57" s="163" t="s">
        <v>540</v>
      </c>
      <c r="D57" s="149" t="s">
        <v>1641</v>
      </c>
      <c r="E57" s="150">
        <v>602</v>
      </c>
      <c r="F57" s="151"/>
      <c r="G57" s="152">
        <f>ROUND(E57*F57,2)</f>
        <v>0</v>
      </c>
      <c r="H57" s="151">
        <v>43.67</v>
      </c>
      <c r="I57" s="152">
        <f>ROUND(E57*H57,2)</f>
        <v>26289.34</v>
      </c>
      <c r="J57" s="151">
        <v>258.33</v>
      </c>
      <c r="K57" s="152">
        <f>ROUND(E57*J57,2)</f>
        <v>155514.66</v>
      </c>
      <c r="L57" s="152">
        <v>21</v>
      </c>
      <c r="M57" s="152">
        <f>G57*(1+L57/100)</f>
        <v>0</v>
      </c>
      <c r="N57" s="150">
        <v>7.3899999999999993E-2</v>
      </c>
      <c r="O57" s="150">
        <f>ROUND(E57*N57,2)</f>
        <v>44.49</v>
      </c>
      <c r="P57" s="150">
        <v>0</v>
      </c>
      <c r="Q57" s="150">
        <f>ROUND(E57*P57,2)</f>
        <v>0</v>
      </c>
      <c r="R57" s="152"/>
      <c r="S57" s="152" t="s">
        <v>1617</v>
      </c>
      <c r="T57" s="153" t="s">
        <v>1617</v>
      </c>
      <c r="U57" s="135">
        <v>0</v>
      </c>
      <c r="V57" s="135">
        <f>ROUND(E57*U57,2)</f>
        <v>0</v>
      </c>
      <c r="W57" s="135"/>
      <c r="X57" s="135" t="s">
        <v>1458</v>
      </c>
      <c r="Y57" s="135" t="s">
        <v>1459</v>
      </c>
      <c r="Z57" s="125"/>
      <c r="AA57" s="125"/>
      <c r="AB57" s="125"/>
      <c r="AC57" s="125"/>
      <c r="AD57" s="125"/>
      <c r="AE57" s="125"/>
      <c r="AF57" s="125"/>
      <c r="AG57" s="125" t="s">
        <v>1460</v>
      </c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</row>
    <row r="58" spans="1:60" outlineLevel="2" x14ac:dyDescent="0.2">
      <c r="A58" s="132"/>
      <c r="B58" s="133"/>
      <c r="C58" s="269" t="s">
        <v>537</v>
      </c>
      <c r="D58" s="270"/>
      <c r="E58" s="270"/>
      <c r="F58" s="270"/>
      <c r="G58" s="270"/>
      <c r="H58" s="135"/>
      <c r="I58" s="135"/>
      <c r="J58" s="135"/>
      <c r="K58" s="135"/>
      <c r="L58" s="135"/>
      <c r="M58" s="135"/>
      <c r="N58" s="134"/>
      <c r="O58" s="134"/>
      <c r="P58" s="134"/>
      <c r="Q58" s="134"/>
      <c r="R58" s="135"/>
      <c r="S58" s="135"/>
      <c r="T58" s="135"/>
      <c r="U58" s="135"/>
      <c r="V58" s="135"/>
      <c r="W58" s="135"/>
      <c r="X58" s="135"/>
      <c r="Y58" s="135"/>
      <c r="Z58" s="125"/>
      <c r="AA58" s="125"/>
      <c r="AB58" s="125"/>
      <c r="AC58" s="125"/>
      <c r="AD58" s="125"/>
      <c r="AE58" s="125"/>
      <c r="AF58" s="125"/>
      <c r="AG58" s="125" t="s">
        <v>1462</v>
      </c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</row>
    <row r="59" spans="1:60" outlineLevel="2" x14ac:dyDescent="0.2">
      <c r="A59" s="132"/>
      <c r="B59" s="133"/>
      <c r="C59" s="170" t="s">
        <v>541</v>
      </c>
      <c r="D59" s="168"/>
      <c r="E59" s="169">
        <v>602</v>
      </c>
      <c r="F59" s="135"/>
      <c r="G59" s="135"/>
      <c r="H59" s="135"/>
      <c r="I59" s="135"/>
      <c r="J59" s="135"/>
      <c r="K59" s="135"/>
      <c r="L59" s="135"/>
      <c r="M59" s="135"/>
      <c r="N59" s="134"/>
      <c r="O59" s="134"/>
      <c r="P59" s="134"/>
      <c r="Q59" s="134"/>
      <c r="R59" s="135"/>
      <c r="S59" s="135"/>
      <c r="T59" s="135"/>
      <c r="U59" s="135"/>
      <c r="V59" s="135"/>
      <c r="W59" s="135"/>
      <c r="X59" s="135"/>
      <c r="Y59" s="135"/>
      <c r="Z59" s="125"/>
      <c r="AA59" s="125"/>
      <c r="AB59" s="125"/>
      <c r="AC59" s="125"/>
      <c r="AD59" s="125"/>
      <c r="AE59" s="125"/>
      <c r="AF59" s="125"/>
      <c r="AG59" s="125" t="s">
        <v>1619</v>
      </c>
      <c r="AH59" s="125">
        <v>0</v>
      </c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</row>
    <row r="60" spans="1:60" outlineLevel="1" x14ac:dyDescent="0.2">
      <c r="A60" s="147">
        <v>23</v>
      </c>
      <c r="B60" s="148" t="s">
        <v>542</v>
      </c>
      <c r="C60" s="163" t="s">
        <v>543</v>
      </c>
      <c r="D60" s="149" t="s">
        <v>1641</v>
      </c>
      <c r="E60" s="150">
        <v>615</v>
      </c>
      <c r="F60" s="151"/>
      <c r="G60" s="152">
        <f>ROUND(E60*F60,2)</f>
        <v>0</v>
      </c>
      <c r="H60" s="151">
        <v>490</v>
      </c>
      <c r="I60" s="152">
        <f>ROUND(E60*H60,2)</f>
        <v>301350</v>
      </c>
      <c r="J60" s="151">
        <v>0</v>
      </c>
      <c r="K60" s="152">
        <f>ROUND(E60*J60,2)</f>
        <v>0</v>
      </c>
      <c r="L60" s="152">
        <v>21</v>
      </c>
      <c r="M60" s="152">
        <f>G60*(1+L60/100)</f>
        <v>0</v>
      </c>
      <c r="N60" s="150">
        <v>0.17599999999999999</v>
      </c>
      <c r="O60" s="150">
        <f>ROUND(E60*N60,2)</f>
        <v>108.24</v>
      </c>
      <c r="P60" s="150">
        <v>0</v>
      </c>
      <c r="Q60" s="150">
        <f>ROUND(E60*P60,2)</f>
        <v>0</v>
      </c>
      <c r="R60" s="152" t="s">
        <v>1657</v>
      </c>
      <c r="S60" s="152" t="s">
        <v>1617</v>
      </c>
      <c r="T60" s="153" t="s">
        <v>1617</v>
      </c>
      <c r="U60" s="135">
        <v>0</v>
      </c>
      <c r="V60" s="135">
        <f>ROUND(E60*U60,2)</f>
        <v>0</v>
      </c>
      <c r="W60" s="135"/>
      <c r="X60" s="135" t="s">
        <v>1541</v>
      </c>
      <c r="Y60" s="135" t="s">
        <v>1459</v>
      </c>
      <c r="Z60" s="125"/>
      <c r="AA60" s="125"/>
      <c r="AB60" s="125"/>
      <c r="AC60" s="125"/>
      <c r="AD60" s="125"/>
      <c r="AE60" s="125"/>
      <c r="AF60" s="125"/>
      <c r="AG60" s="125" t="s">
        <v>1542</v>
      </c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</row>
    <row r="61" spans="1:60" outlineLevel="2" x14ac:dyDescent="0.2">
      <c r="A61" s="132"/>
      <c r="B61" s="133"/>
      <c r="C61" s="170" t="s">
        <v>544</v>
      </c>
      <c r="D61" s="168"/>
      <c r="E61" s="169">
        <v>614.04</v>
      </c>
      <c r="F61" s="135"/>
      <c r="G61" s="135"/>
      <c r="H61" s="135"/>
      <c r="I61" s="135"/>
      <c r="J61" s="135"/>
      <c r="K61" s="135"/>
      <c r="L61" s="135"/>
      <c r="M61" s="135"/>
      <c r="N61" s="134"/>
      <c r="O61" s="134"/>
      <c r="P61" s="134"/>
      <c r="Q61" s="134"/>
      <c r="R61" s="135"/>
      <c r="S61" s="135"/>
      <c r="T61" s="135"/>
      <c r="U61" s="135"/>
      <c r="V61" s="135"/>
      <c r="W61" s="135"/>
      <c r="X61" s="135"/>
      <c r="Y61" s="135"/>
      <c r="Z61" s="125"/>
      <c r="AA61" s="125"/>
      <c r="AB61" s="125"/>
      <c r="AC61" s="125"/>
      <c r="AD61" s="125"/>
      <c r="AE61" s="125"/>
      <c r="AF61" s="125"/>
      <c r="AG61" s="125" t="s">
        <v>1619</v>
      </c>
      <c r="AH61" s="125">
        <v>0</v>
      </c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</row>
    <row r="62" spans="1:60" outlineLevel="3" x14ac:dyDescent="0.2">
      <c r="A62" s="132"/>
      <c r="B62" s="133"/>
      <c r="C62" s="170" t="s">
        <v>545</v>
      </c>
      <c r="D62" s="168"/>
      <c r="E62" s="169">
        <v>0.96</v>
      </c>
      <c r="F62" s="135"/>
      <c r="G62" s="135"/>
      <c r="H62" s="135"/>
      <c r="I62" s="135"/>
      <c r="J62" s="135"/>
      <c r="K62" s="135"/>
      <c r="L62" s="135"/>
      <c r="M62" s="135"/>
      <c r="N62" s="134"/>
      <c r="O62" s="134"/>
      <c r="P62" s="134"/>
      <c r="Q62" s="134"/>
      <c r="R62" s="135"/>
      <c r="S62" s="135"/>
      <c r="T62" s="135"/>
      <c r="U62" s="135"/>
      <c r="V62" s="135"/>
      <c r="W62" s="135"/>
      <c r="X62" s="135"/>
      <c r="Y62" s="135"/>
      <c r="Z62" s="125"/>
      <c r="AA62" s="125"/>
      <c r="AB62" s="125"/>
      <c r="AC62" s="125"/>
      <c r="AD62" s="125"/>
      <c r="AE62" s="125"/>
      <c r="AF62" s="125"/>
      <c r="AG62" s="125" t="s">
        <v>1619</v>
      </c>
      <c r="AH62" s="125">
        <v>0</v>
      </c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</row>
    <row r="63" spans="1:60" outlineLevel="1" x14ac:dyDescent="0.2">
      <c r="A63" s="147">
        <v>24</v>
      </c>
      <c r="B63" s="148" t="s">
        <v>546</v>
      </c>
      <c r="C63" s="163" t="s">
        <v>547</v>
      </c>
      <c r="D63" s="149" t="s">
        <v>1641</v>
      </c>
      <c r="E63" s="150">
        <v>24</v>
      </c>
      <c r="F63" s="151"/>
      <c r="G63" s="152">
        <f>ROUND(E63*F63,2)</f>
        <v>0</v>
      </c>
      <c r="H63" s="151">
        <v>389</v>
      </c>
      <c r="I63" s="152">
        <f>ROUND(E63*H63,2)</f>
        <v>9336</v>
      </c>
      <c r="J63" s="151">
        <v>0</v>
      </c>
      <c r="K63" s="152">
        <f>ROUND(E63*J63,2)</f>
        <v>0</v>
      </c>
      <c r="L63" s="152">
        <v>21</v>
      </c>
      <c r="M63" s="152">
        <f>G63*(1+L63/100)</f>
        <v>0</v>
      </c>
      <c r="N63" s="150">
        <v>0.13100000000000001</v>
      </c>
      <c r="O63" s="150">
        <f>ROUND(E63*N63,2)</f>
        <v>3.14</v>
      </c>
      <c r="P63" s="150">
        <v>0</v>
      </c>
      <c r="Q63" s="150">
        <f>ROUND(E63*P63,2)</f>
        <v>0</v>
      </c>
      <c r="R63" s="152" t="s">
        <v>1657</v>
      </c>
      <c r="S63" s="152" t="s">
        <v>1617</v>
      </c>
      <c r="T63" s="153" t="s">
        <v>1617</v>
      </c>
      <c r="U63" s="135">
        <v>0</v>
      </c>
      <c r="V63" s="135">
        <f>ROUND(E63*U63,2)</f>
        <v>0</v>
      </c>
      <c r="W63" s="135"/>
      <c r="X63" s="135" t="s">
        <v>1541</v>
      </c>
      <c r="Y63" s="135" t="s">
        <v>1459</v>
      </c>
      <c r="Z63" s="125"/>
      <c r="AA63" s="125"/>
      <c r="AB63" s="125"/>
      <c r="AC63" s="125"/>
      <c r="AD63" s="125"/>
      <c r="AE63" s="125"/>
      <c r="AF63" s="125"/>
      <c r="AG63" s="125" t="s">
        <v>1542</v>
      </c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</row>
    <row r="64" spans="1:60" outlineLevel="2" x14ac:dyDescent="0.2">
      <c r="A64" s="132"/>
      <c r="B64" s="133"/>
      <c r="C64" s="170" t="s">
        <v>548</v>
      </c>
      <c r="D64" s="168"/>
      <c r="E64" s="169">
        <v>23.46</v>
      </c>
      <c r="F64" s="135"/>
      <c r="G64" s="135"/>
      <c r="H64" s="135"/>
      <c r="I64" s="135"/>
      <c r="J64" s="135"/>
      <c r="K64" s="135"/>
      <c r="L64" s="135"/>
      <c r="M64" s="135"/>
      <c r="N64" s="134"/>
      <c r="O64" s="134"/>
      <c r="P64" s="134"/>
      <c r="Q64" s="134"/>
      <c r="R64" s="135"/>
      <c r="S64" s="135"/>
      <c r="T64" s="135"/>
      <c r="U64" s="135"/>
      <c r="V64" s="135"/>
      <c r="W64" s="135"/>
      <c r="X64" s="135"/>
      <c r="Y64" s="135"/>
      <c r="Z64" s="125"/>
      <c r="AA64" s="125"/>
      <c r="AB64" s="125"/>
      <c r="AC64" s="125"/>
      <c r="AD64" s="125"/>
      <c r="AE64" s="125"/>
      <c r="AF64" s="125"/>
      <c r="AG64" s="125" t="s">
        <v>1619</v>
      </c>
      <c r="AH64" s="125">
        <v>0</v>
      </c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</row>
    <row r="65" spans="1:60" outlineLevel="3" x14ac:dyDescent="0.2">
      <c r="A65" s="132"/>
      <c r="B65" s="133"/>
      <c r="C65" s="170" t="s">
        <v>549</v>
      </c>
      <c r="D65" s="168"/>
      <c r="E65" s="169">
        <v>0.54</v>
      </c>
      <c r="F65" s="135"/>
      <c r="G65" s="135"/>
      <c r="H65" s="135"/>
      <c r="I65" s="135"/>
      <c r="J65" s="135"/>
      <c r="K65" s="135"/>
      <c r="L65" s="135"/>
      <c r="M65" s="135"/>
      <c r="N65" s="134"/>
      <c r="O65" s="134"/>
      <c r="P65" s="134"/>
      <c r="Q65" s="134"/>
      <c r="R65" s="135"/>
      <c r="S65" s="135"/>
      <c r="T65" s="135"/>
      <c r="U65" s="135"/>
      <c r="V65" s="135"/>
      <c r="W65" s="135"/>
      <c r="X65" s="135"/>
      <c r="Y65" s="135"/>
      <c r="Z65" s="125"/>
      <c r="AA65" s="125"/>
      <c r="AB65" s="125"/>
      <c r="AC65" s="125"/>
      <c r="AD65" s="125"/>
      <c r="AE65" s="125"/>
      <c r="AF65" s="125"/>
      <c r="AG65" s="125" t="s">
        <v>1619</v>
      </c>
      <c r="AH65" s="125">
        <v>0</v>
      </c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</row>
    <row r="66" spans="1:60" x14ac:dyDescent="0.2">
      <c r="A66" s="140" t="s">
        <v>1451</v>
      </c>
      <c r="B66" s="141" t="s">
        <v>1315</v>
      </c>
      <c r="C66" s="162" t="s">
        <v>1316</v>
      </c>
      <c r="D66" s="142"/>
      <c r="E66" s="143"/>
      <c r="F66" s="144"/>
      <c r="G66" s="144">
        <f>SUMIF(AG67:AG75,"&lt;&gt;NOR",G67:G75)</f>
        <v>0</v>
      </c>
      <c r="H66" s="144"/>
      <c r="I66" s="144">
        <f>SUM(I67:I75)</f>
        <v>2544.21</v>
      </c>
      <c r="J66" s="144"/>
      <c r="K66" s="144">
        <f>SUM(K67:K75)</f>
        <v>5375.79</v>
      </c>
      <c r="L66" s="144"/>
      <c r="M66" s="144">
        <f>SUM(M67:M75)</f>
        <v>0</v>
      </c>
      <c r="N66" s="143"/>
      <c r="O66" s="143">
        <f>SUM(O67:O75)</f>
        <v>1.29</v>
      </c>
      <c r="P66" s="143"/>
      <c r="Q66" s="143">
        <f>SUM(Q67:Q75)</f>
        <v>0</v>
      </c>
      <c r="R66" s="144"/>
      <c r="S66" s="144"/>
      <c r="T66" s="145"/>
      <c r="U66" s="139"/>
      <c r="V66" s="139">
        <f>SUM(V67:V75)</f>
        <v>0</v>
      </c>
      <c r="W66" s="139"/>
      <c r="X66" s="139"/>
      <c r="Y66" s="139"/>
      <c r="AG66" t="s">
        <v>1452</v>
      </c>
    </row>
    <row r="67" spans="1:60" outlineLevel="1" x14ac:dyDescent="0.2">
      <c r="A67" s="147">
        <v>25</v>
      </c>
      <c r="B67" s="148" t="s">
        <v>550</v>
      </c>
      <c r="C67" s="163" t="s">
        <v>551</v>
      </c>
      <c r="D67" s="149" t="s">
        <v>1672</v>
      </c>
      <c r="E67" s="150">
        <v>3</v>
      </c>
      <c r="F67" s="151"/>
      <c r="G67" s="152">
        <f>ROUND(E67*F67,2)</f>
        <v>0</v>
      </c>
      <c r="H67" s="151">
        <v>848.07</v>
      </c>
      <c r="I67" s="152">
        <f>ROUND(E67*H67,2)</f>
        <v>2544.21</v>
      </c>
      <c r="J67" s="151">
        <v>1791.93</v>
      </c>
      <c r="K67" s="152">
        <f>ROUND(E67*J67,2)</f>
        <v>5375.79</v>
      </c>
      <c r="L67" s="152">
        <v>21</v>
      </c>
      <c r="M67" s="152">
        <f>G67*(1+L67/100)</f>
        <v>0</v>
      </c>
      <c r="N67" s="150">
        <v>0.43093999999999999</v>
      </c>
      <c r="O67" s="150">
        <f>ROUND(E67*N67,2)</f>
        <v>1.29</v>
      </c>
      <c r="P67" s="150">
        <v>0</v>
      </c>
      <c r="Q67" s="150">
        <f>ROUND(E67*P67,2)</f>
        <v>0</v>
      </c>
      <c r="R67" s="152"/>
      <c r="S67" s="152" t="s">
        <v>1617</v>
      </c>
      <c r="T67" s="153" t="s">
        <v>1617</v>
      </c>
      <c r="U67" s="135">
        <v>0</v>
      </c>
      <c r="V67" s="135">
        <f>ROUND(E67*U67,2)</f>
        <v>0</v>
      </c>
      <c r="W67" s="135"/>
      <c r="X67" s="135" t="s">
        <v>1458</v>
      </c>
      <c r="Y67" s="135" t="s">
        <v>1459</v>
      </c>
      <c r="Z67" s="125"/>
      <c r="AA67" s="125"/>
      <c r="AB67" s="125"/>
      <c r="AC67" s="125"/>
      <c r="AD67" s="125"/>
      <c r="AE67" s="125"/>
      <c r="AF67" s="125"/>
      <c r="AG67" s="125" t="s">
        <v>1460</v>
      </c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</row>
    <row r="68" spans="1:60" outlineLevel="2" x14ac:dyDescent="0.2">
      <c r="A68" s="132"/>
      <c r="B68" s="133"/>
      <c r="C68" s="269" t="s">
        <v>552</v>
      </c>
      <c r="D68" s="270"/>
      <c r="E68" s="270"/>
      <c r="F68" s="270"/>
      <c r="G68" s="270"/>
      <c r="H68" s="135"/>
      <c r="I68" s="135"/>
      <c r="J68" s="135"/>
      <c r="K68" s="135"/>
      <c r="L68" s="135"/>
      <c r="M68" s="135"/>
      <c r="N68" s="134"/>
      <c r="O68" s="134"/>
      <c r="P68" s="134"/>
      <c r="Q68" s="134"/>
      <c r="R68" s="135"/>
      <c r="S68" s="135"/>
      <c r="T68" s="135"/>
      <c r="U68" s="135"/>
      <c r="V68" s="135"/>
      <c r="W68" s="135"/>
      <c r="X68" s="135"/>
      <c r="Y68" s="135"/>
      <c r="Z68" s="125"/>
      <c r="AA68" s="125"/>
      <c r="AB68" s="125"/>
      <c r="AC68" s="125"/>
      <c r="AD68" s="125"/>
      <c r="AE68" s="125"/>
      <c r="AF68" s="125"/>
      <c r="AG68" s="125" t="s">
        <v>1462</v>
      </c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</row>
    <row r="69" spans="1:60" outlineLevel="3" x14ac:dyDescent="0.2">
      <c r="A69" s="132"/>
      <c r="B69" s="133"/>
      <c r="C69" s="271" t="s">
        <v>553</v>
      </c>
      <c r="D69" s="272"/>
      <c r="E69" s="272"/>
      <c r="F69" s="272"/>
      <c r="G69" s="272"/>
      <c r="H69" s="135"/>
      <c r="I69" s="135"/>
      <c r="J69" s="135"/>
      <c r="K69" s="135"/>
      <c r="L69" s="135"/>
      <c r="M69" s="135"/>
      <c r="N69" s="134"/>
      <c r="O69" s="134"/>
      <c r="P69" s="134"/>
      <c r="Q69" s="134"/>
      <c r="R69" s="135"/>
      <c r="S69" s="135"/>
      <c r="T69" s="135"/>
      <c r="U69" s="135"/>
      <c r="V69" s="135"/>
      <c r="W69" s="135"/>
      <c r="X69" s="135"/>
      <c r="Y69" s="135"/>
      <c r="Z69" s="125"/>
      <c r="AA69" s="125"/>
      <c r="AB69" s="125"/>
      <c r="AC69" s="125"/>
      <c r="AD69" s="125"/>
      <c r="AE69" s="125"/>
      <c r="AF69" s="125"/>
      <c r="AG69" s="125" t="s">
        <v>1462</v>
      </c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</row>
    <row r="70" spans="1:60" ht="22.5" outlineLevel="3" x14ac:dyDescent="0.2">
      <c r="A70" s="132"/>
      <c r="B70" s="133"/>
      <c r="C70" s="271" t="s">
        <v>554</v>
      </c>
      <c r="D70" s="272"/>
      <c r="E70" s="272"/>
      <c r="F70" s="272"/>
      <c r="G70" s="272"/>
      <c r="H70" s="135"/>
      <c r="I70" s="135"/>
      <c r="J70" s="135"/>
      <c r="K70" s="135"/>
      <c r="L70" s="135"/>
      <c r="M70" s="135"/>
      <c r="N70" s="134"/>
      <c r="O70" s="134"/>
      <c r="P70" s="134"/>
      <c r="Q70" s="134"/>
      <c r="R70" s="135"/>
      <c r="S70" s="135"/>
      <c r="T70" s="135"/>
      <c r="U70" s="135"/>
      <c r="V70" s="135"/>
      <c r="W70" s="135"/>
      <c r="X70" s="135"/>
      <c r="Y70" s="135"/>
      <c r="Z70" s="125"/>
      <c r="AA70" s="125"/>
      <c r="AB70" s="125"/>
      <c r="AC70" s="125"/>
      <c r="AD70" s="125"/>
      <c r="AE70" s="125"/>
      <c r="AF70" s="125"/>
      <c r="AG70" s="125" t="s">
        <v>1462</v>
      </c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54" t="str">
        <f>C70</f>
        <v>a) odbourání dosavadního krytu, podkladu, nadezdívky nebo prstence s odklizením vybouraných hmot do 3 m,</v>
      </c>
      <c r="BB70" s="125"/>
      <c r="BC70" s="125"/>
      <c r="BD70" s="125"/>
      <c r="BE70" s="125"/>
      <c r="BF70" s="125"/>
      <c r="BG70" s="125"/>
      <c r="BH70" s="125"/>
    </row>
    <row r="71" spans="1:60" outlineLevel="3" x14ac:dyDescent="0.2">
      <c r="A71" s="132"/>
      <c r="B71" s="133"/>
      <c r="C71" s="271" t="s">
        <v>555</v>
      </c>
      <c r="D71" s="272"/>
      <c r="E71" s="272"/>
      <c r="F71" s="272"/>
      <c r="G71" s="272"/>
      <c r="H71" s="135"/>
      <c r="I71" s="135"/>
      <c r="J71" s="135"/>
      <c r="K71" s="135"/>
      <c r="L71" s="135"/>
      <c r="M71" s="135"/>
      <c r="N71" s="134"/>
      <c r="O71" s="134"/>
      <c r="P71" s="134"/>
      <c r="Q71" s="134"/>
      <c r="R71" s="135"/>
      <c r="S71" s="135"/>
      <c r="T71" s="135"/>
      <c r="U71" s="135"/>
      <c r="V71" s="135"/>
      <c r="W71" s="135"/>
      <c r="X71" s="135"/>
      <c r="Y71" s="135"/>
      <c r="Z71" s="125"/>
      <c r="AA71" s="125"/>
      <c r="AB71" s="125"/>
      <c r="AC71" s="125"/>
      <c r="AD71" s="125"/>
      <c r="AE71" s="125"/>
      <c r="AF71" s="125"/>
      <c r="AG71" s="125" t="s">
        <v>1462</v>
      </c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</row>
    <row r="72" spans="1:60" outlineLevel="3" x14ac:dyDescent="0.2">
      <c r="A72" s="132"/>
      <c r="B72" s="133"/>
      <c r="C72" s="271" t="s">
        <v>556</v>
      </c>
      <c r="D72" s="272"/>
      <c r="E72" s="272"/>
      <c r="F72" s="272"/>
      <c r="G72" s="272"/>
      <c r="H72" s="135"/>
      <c r="I72" s="135"/>
      <c r="J72" s="135"/>
      <c r="K72" s="135"/>
      <c r="L72" s="135"/>
      <c r="M72" s="135"/>
      <c r="N72" s="134"/>
      <c r="O72" s="134"/>
      <c r="P72" s="134"/>
      <c r="Q72" s="134"/>
      <c r="R72" s="135"/>
      <c r="S72" s="135"/>
      <c r="T72" s="135"/>
      <c r="U72" s="135"/>
      <c r="V72" s="135"/>
      <c r="W72" s="135"/>
      <c r="X72" s="135"/>
      <c r="Y72" s="135"/>
      <c r="Z72" s="125"/>
      <c r="AA72" s="125"/>
      <c r="AB72" s="125"/>
      <c r="AC72" s="125"/>
      <c r="AD72" s="125"/>
      <c r="AE72" s="125"/>
      <c r="AF72" s="125"/>
      <c r="AG72" s="125" t="s">
        <v>1462</v>
      </c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</row>
    <row r="73" spans="1:60" outlineLevel="3" x14ac:dyDescent="0.2">
      <c r="A73" s="132"/>
      <c r="B73" s="133"/>
      <c r="C73" s="271" t="s">
        <v>557</v>
      </c>
      <c r="D73" s="272"/>
      <c r="E73" s="272"/>
      <c r="F73" s="272"/>
      <c r="G73" s="272"/>
      <c r="H73" s="135"/>
      <c r="I73" s="135"/>
      <c r="J73" s="135"/>
      <c r="K73" s="135"/>
      <c r="L73" s="135"/>
      <c r="M73" s="135"/>
      <c r="N73" s="134"/>
      <c r="O73" s="134"/>
      <c r="P73" s="134"/>
      <c r="Q73" s="134"/>
      <c r="R73" s="135"/>
      <c r="S73" s="135"/>
      <c r="T73" s="135"/>
      <c r="U73" s="135"/>
      <c r="V73" s="135"/>
      <c r="W73" s="135"/>
      <c r="X73" s="135"/>
      <c r="Y73" s="135"/>
      <c r="Z73" s="125"/>
      <c r="AA73" s="125"/>
      <c r="AB73" s="125"/>
      <c r="AC73" s="125"/>
      <c r="AD73" s="125"/>
      <c r="AE73" s="125"/>
      <c r="AF73" s="125"/>
      <c r="AG73" s="125" t="s">
        <v>1462</v>
      </c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</row>
    <row r="74" spans="1:60" outlineLevel="3" x14ac:dyDescent="0.2">
      <c r="A74" s="132"/>
      <c r="B74" s="133"/>
      <c r="C74" s="271" t="s">
        <v>558</v>
      </c>
      <c r="D74" s="272"/>
      <c r="E74" s="272"/>
      <c r="F74" s="272"/>
      <c r="G74" s="272"/>
      <c r="H74" s="135"/>
      <c r="I74" s="135"/>
      <c r="J74" s="135"/>
      <c r="K74" s="135"/>
      <c r="L74" s="135"/>
      <c r="M74" s="135"/>
      <c r="N74" s="134"/>
      <c r="O74" s="134"/>
      <c r="P74" s="134"/>
      <c r="Q74" s="134"/>
      <c r="R74" s="135"/>
      <c r="S74" s="135"/>
      <c r="T74" s="135"/>
      <c r="U74" s="135"/>
      <c r="V74" s="135"/>
      <c r="W74" s="135"/>
      <c r="X74" s="135"/>
      <c r="Y74" s="135"/>
      <c r="Z74" s="125"/>
      <c r="AA74" s="125"/>
      <c r="AB74" s="125"/>
      <c r="AC74" s="125"/>
      <c r="AD74" s="125"/>
      <c r="AE74" s="125"/>
      <c r="AF74" s="125"/>
      <c r="AG74" s="125" t="s">
        <v>1462</v>
      </c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</row>
    <row r="75" spans="1:60" outlineLevel="2" x14ac:dyDescent="0.2">
      <c r="A75" s="132"/>
      <c r="B75" s="133"/>
      <c r="C75" s="170" t="s">
        <v>559</v>
      </c>
      <c r="D75" s="168"/>
      <c r="E75" s="169">
        <v>3</v>
      </c>
      <c r="F75" s="135"/>
      <c r="G75" s="135"/>
      <c r="H75" s="135"/>
      <c r="I75" s="135"/>
      <c r="J75" s="135"/>
      <c r="K75" s="135"/>
      <c r="L75" s="135"/>
      <c r="M75" s="135"/>
      <c r="N75" s="134"/>
      <c r="O75" s="134"/>
      <c r="P75" s="134"/>
      <c r="Q75" s="134"/>
      <c r="R75" s="135"/>
      <c r="S75" s="135"/>
      <c r="T75" s="135"/>
      <c r="U75" s="135"/>
      <c r="V75" s="135"/>
      <c r="W75" s="135"/>
      <c r="X75" s="135"/>
      <c r="Y75" s="135"/>
      <c r="Z75" s="125"/>
      <c r="AA75" s="125"/>
      <c r="AB75" s="125"/>
      <c r="AC75" s="125"/>
      <c r="AD75" s="125"/>
      <c r="AE75" s="125"/>
      <c r="AF75" s="125"/>
      <c r="AG75" s="125" t="s">
        <v>1619</v>
      </c>
      <c r="AH75" s="125">
        <v>0</v>
      </c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</row>
    <row r="76" spans="1:60" x14ac:dyDescent="0.2">
      <c r="A76" s="140" t="s">
        <v>1451</v>
      </c>
      <c r="B76" s="141" t="s">
        <v>1317</v>
      </c>
      <c r="C76" s="162" t="s">
        <v>1318</v>
      </c>
      <c r="D76" s="142"/>
      <c r="E76" s="143"/>
      <c r="F76" s="144"/>
      <c r="G76" s="144">
        <f>SUMIF(AG77:AG85,"&lt;&gt;NOR",G77:G85)</f>
        <v>0</v>
      </c>
      <c r="H76" s="144"/>
      <c r="I76" s="144">
        <f>SUM(I77:I85)</f>
        <v>87578.880000000005</v>
      </c>
      <c r="J76" s="144"/>
      <c r="K76" s="144">
        <f>SUM(K77:K85)</f>
        <v>37744.519999999997</v>
      </c>
      <c r="L76" s="144"/>
      <c r="M76" s="144">
        <f>SUM(M77:M85)</f>
        <v>0</v>
      </c>
      <c r="N76" s="143"/>
      <c r="O76" s="143">
        <f>SUM(O77:O85)</f>
        <v>60.17</v>
      </c>
      <c r="P76" s="143"/>
      <c r="Q76" s="143">
        <f>SUM(Q77:Q85)</f>
        <v>0</v>
      </c>
      <c r="R76" s="144"/>
      <c r="S76" s="144"/>
      <c r="T76" s="145"/>
      <c r="U76" s="139"/>
      <c r="V76" s="139">
        <f>SUM(V77:V85)</f>
        <v>0</v>
      </c>
      <c r="W76" s="139"/>
      <c r="X76" s="139"/>
      <c r="Y76" s="139"/>
      <c r="AG76" t="s">
        <v>1452</v>
      </c>
    </row>
    <row r="77" spans="1:60" outlineLevel="1" x14ac:dyDescent="0.2">
      <c r="A77" s="147">
        <v>26</v>
      </c>
      <c r="B77" s="148" t="s">
        <v>560</v>
      </c>
      <c r="C77" s="163" t="s">
        <v>561</v>
      </c>
      <c r="D77" s="149" t="s">
        <v>1716</v>
      </c>
      <c r="E77" s="150">
        <v>184</v>
      </c>
      <c r="F77" s="151"/>
      <c r="G77" s="152">
        <f>ROUND(E77*F77,2)</f>
        <v>0</v>
      </c>
      <c r="H77" s="151">
        <v>191.61</v>
      </c>
      <c r="I77" s="152">
        <f>ROUND(E77*H77,2)</f>
        <v>35256.239999999998</v>
      </c>
      <c r="J77" s="151">
        <v>138.38999999999999</v>
      </c>
      <c r="K77" s="152">
        <f>ROUND(E77*J77,2)</f>
        <v>25463.759999999998</v>
      </c>
      <c r="L77" s="152">
        <v>21</v>
      </c>
      <c r="M77" s="152">
        <f>G77*(1+L77/100)</f>
        <v>0</v>
      </c>
      <c r="N77" s="150">
        <v>0.188</v>
      </c>
      <c r="O77" s="150">
        <f>ROUND(E77*N77,2)</f>
        <v>34.590000000000003</v>
      </c>
      <c r="P77" s="150">
        <v>0</v>
      </c>
      <c r="Q77" s="150">
        <f>ROUND(E77*P77,2)</f>
        <v>0</v>
      </c>
      <c r="R77" s="152"/>
      <c r="S77" s="152" t="s">
        <v>1617</v>
      </c>
      <c r="T77" s="153" t="s">
        <v>1617</v>
      </c>
      <c r="U77" s="135">
        <v>0</v>
      </c>
      <c r="V77" s="135">
        <f>ROUND(E77*U77,2)</f>
        <v>0</v>
      </c>
      <c r="W77" s="135"/>
      <c r="X77" s="135" t="s">
        <v>1458</v>
      </c>
      <c r="Y77" s="135" t="s">
        <v>1459</v>
      </c>
      <c r="Z77" s="125"/>
      <c r="AA77" s="125"/>
      <c r="AB77" s="125"/>
      <c r="AC77" s="125"/>
      <c r="AD77" s="125"/>
      <c r="AE77" s="125"/>
      <c r="AF77" s="125"/>
      <c r="AG77" s="125" t="s">
        <v>1460</v>
      </c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</row>
    <row r="78" spans="1:60" outlineLevel="2" x14ac:dyDescent="0.2">
      <c r="A78" s="132"/>
      <c r="B78" s="133"/>
      <c r="C78" s="170" t="s">
        <v>562</v>
      </c>
      <c r="D78" s="168"/>
      <c r="E78" s="169">
        <v>184</v>
      </c>
      <c r="F78" s="135"/>
      <c r="G78" s="135"/>
      <c r="H78" s="135"/>
      <c r="I78" s="135"/>
      <c r="J78" s="135"/>
      <c r="K78" s="135"/>
      <c r="L78" s="135"/>
      <c r="M78" s="135"/>
      <c r="N78" s="134"/>
      <c r="O78" s="134"/>
      <c r="P78" s="134"/>
      <c r="Q78" s="134"/>
      <c r="R78" s="135"/>
      <c r="S78" s="135"/>
      <c r="T78" s="135"/>
      <c r="U78" s="135"/>
      <c r="V78" s="135"/>
      <c r="W78" s="135"/>
      <c r="X78" s="135"/>
      <c r="Y78" s="135"/>
      <c r="Z78" s="125"/>
      <c r="AA78" s="125"/>
      <c r="AB78" s="125"/>
      <c r="AC78" s="125"/>
      <c r="AD78" s="125"/>
      <c r="AE78" s="125"/>
      <c r="AF78" s="125"/>
      <c r="AG78" s="125" t="s">
        <v>1619</v>
      </c>
      <c r="AH78" s="125">
        <v>0</v>
      </c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</row>
    <row r="79" spans="1:60" outlineLevel="1" x14ac:dyDescent="0.2">
      <c r="A79" s="147">
        <v>27</v>
      </c>
      <c r="B79" s="148" t="s">
        <v>2037</v>
      </c>
      <c r="C79" s="163" t="s">
        <v>2038</v>
      </c>
      <c r="D79" s="149" t="s">
        <v>1616</v>
      </c>
      <c r="E79" s="150">
        <v>5.52</v>
      </c>
      <c r="F79" s="151"/>
      <c r="G79" s="152">
        <f>ROUND(E79*F79,2)</f>
        <v>0</v>
      </c>
      <c r="H79" s="151">
        <v>2572.7600000000002</v>
      </c>
      <c r="I79" s="152">
        <f>ROUND(E79*H79,2)</f>
        <v>14201.64</v>
      </c>
      <c r="J79" s="151">
        <v>672.24</v>
      </c>
      <c r="K79" s="152">
        <f>ROUND(E79*J79,2)</f>
        <v>3710.76</v>
      </c>
      <c r="L79" s="152">
        <v>21</v>
      </c>
      <c r="M79" s="152">
        <f>G79*(1+L79/100)</f>
        <v>0</v>
      </c>
      <c r="N79" s="150">
        <v>2.5249999999999999</v>
      </c>
      <c r="O79" s="150">
        <f>ROUND(E79*N79,2)</f>
        <v>13.94</v>
      </c>
      <c r="P79" s="150">
        <v>0</v>
      </c>
      <c r="Q79" s="150">
        <f>ROUND(E79*P79,2)</f>
        <v>0</v>
      </c>
      <c r="R79" s="152"/>
      <c r="S79" s="152" t="s">
        <v>1617</v>
      </c>
      <c r="T79" s="153" t="s">
        <v>1617</v>
      </c>
      <c r="U79" s="135">
        <v>0</v>
      </c>
      <c r="V79" s="135">
        <f>ROUND(E79*U79,2)</f>
        <v>0</v>
      </c>
      <c r="W79" s="135"/>
      <c r="X79" s="135" t="s">
        <v>1458</v>
      </c>
      <c r="Y79" s="135" t="s">
        <v>1459</v>
      </c>
      <c r="Z79" s="125"/>
      <c r="AA79" s="125"/>
      <c r="AB79" s="125"/>
      <c r="AC79" s="125"/>
      <c r="AD79" s="125"/>
      <c r="AE79" s="125"/>
      <c r="AF79" s="125"/>
      <c r="AG79" s="125" t="s">
        <v>1460</v>
      </c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</row>
    <row r="80" spans="1:60" outlineLevel="2" x14ac:dyDescent="0.2">
      <c r="A80" s="132"/>
      <c r="B80" s="133"/>
      <c r="C80" s="170" t="s">
        <v>563</v>
      </c>
      <c r="D80" s="168"/>
      <c r="E80" s="169">
        <v>5.52</v>
      </c>
      <c r="F80" s="135"/>
      <c r="G80" s="135"/>
      <c r="H80" s="135"/>
      <c r="I80" s="135"/>
      <c r="J80" s="135"/>
      <c r="K80" s="135"/>
      <c r="L80" s="135"/>
      <c r="M80" s="135"/>
      <c r="N80" s="134"/>
      <c r="O80" s="134"/>
      <c r="P80" s="134"/>
      <c r="Q80" s="134"/>
      <c r="R80" s="135"/>
      <c r="S80" s="135"/>
      <c r="T80" s="135"/>
      <c r="U80" s="135"/>
      <c r="V80" s="135"/>
      <c r="W80" s="135"/>
      <c r="X80" s="135"/>
      <c r="Y80" s="135"/>
      <c r="Z80" s="125"/>
      <c r="AA80" s="125"/>
      <c r="AB80" s="125"/>
      <c r="AC80" s="125"/>
      <c r="AD80" s="125"/>
      <c r="AE80" s="125"/>
      <c r="AF80" s="125"/>
      <c r="AG80" s="125" t="s">
        <v>1619</v>
      </c>
      <c r="AH80" s="125">
        <v>0</v>
      </c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</row>
    <row r="81" spans="1:60" ht="22.5" outlineLevel="1" x14ac:dyDescent="0.2">
      <c r="A81" s="147">
        <v>28</v>
      </c>
      <c r="B81" s="148" t="s">
        <v>2083</v>
      </c>
      <c r="C81" s="163" t="s">
        <v>564</v>
      </c>
      <c r="D81" s="149" t="s">
        <v>1672</v>
      </c>
      <c r="E81" s="150">
        <v>1</v>
      </c>
      <c r="F81" s="151"/>
      <c r="G81" s="152">
        <f>ROUND(E81*F81,2)</f>
        <v>0</v>
      </c>
      <c r="H81" s="151">
        <v>0</v>
      </c>
      <c r="I81" s="152">
        <f>ROUND(E81*H81,2)</f>
        <v>0</v>
      </c>
      <c r="J81" s="151">
        <v>8570</v>
      </c>
      <c r="K81" s="152">
        <f>ROUND(E81*J81,2)</f>
        <v>8570</v>
      </c>
      <c r="L81" s="152">
        <v>21</v>
      </c>
      <c r="M81" s="152">
        <f>G81*(1+L81/100)</f>
        <v>0</v>
      </c>
      <c r="N81" s="150">
        <v>0</v>
      </c>
      <c r="O81" s="150">
        <f>ROUND(E81*N81,2)</f>
        <v>0</v>
      </c>
      <c r="P81" s="150">
        <v>0</v>
      </c>
      <c r="Q81" s="150">
        <f>ROUND(E81*P81,2)</f>
        <v>0</v>
      </c>
      <c r="R81" s="152"/>
      <c r="S81" s="152" t="s">
        <v>1456</v>
      </c>
      <c r="T81" s="153" t="s">
        <v>1457</v>
      </c>
      <c r="U81" s="135">
        <v>0</v>
      </c>
      <c r="V81" s="135">
        <f>ROUND(E81*U81,2)</f>
        <v>0</v>
      </c>
      <c r="W81" s="135"/>
      <c r="X81" s="135" t="s">
        <v>1458</v>
      </c>
      <c r="Y81" s="135" t="s">
        <v>1459</v>
      </c>
      <c r="Z81" s="125"/>
      <c r="AA81" s="125"/>
      <c r="AB81" s="125"/>
      <c r="AC81" s="125"/>
      <c r="AD81" s="125"/>
      <c r="AE81" s="125"/>
      <c r="AF81" s="125"/>
      <c r="AG81" s="125" t="s">
        <v>1460</v>
      </c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</row>
    <row r="82" spans="1:60" outlineLevel="2" x14ac:dyDescent="0.2">
      <c r="A82" s="132"/>
      <c r="B82" s="133"/>
      <c r="C82" s="170" t="s">
        <v>565</v>
      </c>
      <c r="D82" s="168"/>
      <c r="E82" s="169">
        <v>1</v>
      </c>
      <c r="F82" s="135"/>
      <c r="G82" s="135"/>
      <c r="H82" s="135"/>
      <c r="I82" s="135"/>
      <c r="J82" s="135"/>
      <c r="K82" s="135"/>
      <c r="L82" s="135"/>
      <c r="M82" s="135"/>
      <c r="N82" s="134"/>
      <c r="O82" s="134"/>
      <c r="P82" s="134"/>
      <c r="Q82" s="134"/>
      <c r="R82" s="135"/>
      <c r="S82" s="135"/>
      <c r="T82" s="135"/>
      <c r="U82" s="135"/>
      <c r="V82" s="135"/>
      <c r="W82" s="135"/>
      <c r="X82" s="135"/>
      <c r="Y82" s="135"/>
      <c r="Z82" s="125"/>
      <c r="AA82" s="125"/>
      <c r="AB82" s="125"/>
      <c r="AC82" s="125"/>
      <c r="AD82" s="125"/>
      <c r="AE82" s="125"/>
      <c r="AF82" s="125"/>
      <c r="AG82" s="125" t="s">
        <v>1619</v>
      </c>
      <c r="AH82" s="125">
        <v>0</v>
      </c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</row>
    <row r="83" spans="1:60" outlineLevel="1" x14ac:dyDescent="0.2">
      <c r="A83" s="147">
        <v>29</v>
      </c>
      <c r="B83" s="148" t="s">
        <v>566</v>
      </c>
      <c r="C83" s="163" t="s">
        <v>567</v>
      </c>
      <c r="D83" s="149" t="s">
        <v>1672</v>
      </c>
      <c r="E83" s="150">
        <v>194</v>
      </c>
      <c r="F83" s="151"/>
      <c r="G83" s="152">
        <f>ROUND(E83*F83,2)</f>
        <v>0</v>
      </c>
      <c r="H83" s="151">
        <v>196.5</v>
      </c>
      <c r="I83" s="152">
        <f>ROUND(E83*H83,2)</f>
        <v>38121</v>
      </c>
      <c r="J83" s="151">
        <v>0</v>
      </c>
      <c r="K83" s="152">
        <f>ROUND(E83*J83,2)</f>
        <v>0</v>
      </c>
      <c r="L83" s="152">
        <v>21</v>
      </c>
      <c r="M83" s="152">
        <f>G83*(1+L83/100)</f>
        <v>0</v>
      </c>
      <c r="N83" s="150">
        <v>0.06</v>
      </c>
      <c r="O83" s="150">
        <f>ROUND(E83*N83,2)</f>
        <v>11.64</v>
      </c>
      <c r="P83" s="150">
        <v>0</v>
      </c>
      <c r="Q83" s="150">
        <f>ROUND(E83*P83,2)</f>
        <v>0</v>
      </c>
      <c r="R83" s="152" t="s">
        <v>1657</v>
      </c>
      <c r="S83" s="152" t="s">
        <v>1617</v>
      </c>
      <c r="T83" s="153" t="s">
        <v>1617</v>
      </c>
      <c r="U83" s="135">
        <v>0</v>
      </c>
      <c r="V83" s="135">
        <f>ROUND(E83*U83,2)</f>
        <v>0</v>
      </c>
      <c r="W83" s="135"/>
      <c r="X83" s="135" t="s">
        <v>1541</v>
      </c>
      <c r="Y83" s="135" t="s">
        <v>1459</v>
      </c>
      <c r="Z83" s="125"/>
      <c r="AA83" s="125"/>
      <c r="AB83" s="125"/>
      <c r="AC83" s="125"/>
      <c r="AD83" s="125"/>
      <c r="AE83" s="125"/>
      <c r="AF83" s="125"/>
      <c r="AG83" s="125" t="s">
        <v>1542</v>
      </c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</row>
    <row r="84" spans="1:60" outlineLevel="2" x14ac:dyDescent="0.2">
      <c r="A84" s="132"/>
      <c r="B84" s="133"/>
      <c r="C84" s="170" t="s">
        <v>568</v>
      </c>
      <c r="D84" s="168"/>
      <c r="E84" s="169">
        <v>193.2</v>
      </c>
      <c r="F84" s="135"/>
      <c r="G84" s="135"/>
      <c r="H84" s="135"/>
      <c r="I84" s="135"/>
      <c r="J84" s="135"/>
      <c r="K84" s="135"/>
      <c r="L84" s="135"/>
      <c r="M84" s="135"/>
      <c r="N84" s="134"/>
      <c r="O84" s="134"/>
      <c r="P84" s="134"/>
      <c r="Q84" s="134"/>
      <c r="R84" s="135"/>
      <c r="S84" s="135"/>
      <c r="T84" s="135"/>
      <c r="U84" s="135"/>
      <c r="V84" s="135"/>
      <c r="W84" s="135"/>
      <c r="X84" s="135"/>
      <c r="Y84" s="135"/>
      <c r="Z84" s="125"/>
      <c r="AA84" s="125"/>
      <c r="AB84" s="125"/>
      <c r="AC84" s="125"/>
      <c r="AD84" s="125"/>
      <c r="AE84" s="125"/>
      <c r="AF84" s="125"/>
      <c r="AG84" s="125" t="s">
        <v>1619</v>
      </c>
      <c r="AH84" s="125">
        <v>0</v>
      </c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</row>
    <row r="85" spans="1:60" outlineLevel="3" x14ac:dyDescent="0.2">
      <c r="A85" s="132"/>
      <c r="B85" s="133"/>
      <c r="C85" s="170" t="s">
        <v>569</v>
      </c>
      <c r="D85" s="168"/>
      <c r="E85" s="169">
        <v>0.8</v>
      </c>
      <c r="F85" s="135"/>
      <c r="G85" s="135"/>
      <c r="H85" s="135"/>
      <c r="I85" s="135"/>
      <c r="J85" s="135"/>
      <c r="K85" s="135"/>
      <c r="L85" s="135"/>
      <c r="M85" s="135"/>
      <c r="N85" s="134"/>
      <c r="O85" s="134"/>
      <c r="P85" s="134"/>
      <c r="Q85" s="134"/>
      <c r="R85" s="135"/>
      <c r="S85" s="135"/>
      <c r="T85" s="135"/>
      <c r="U85" s="135"/>
      <c r="V85" s="135"/>
      <c r="W85" s="135"/>
      <c r="X85" s="135"/>
      <c r="Y85" s="135"/>
      <c r="Z85" s="125"/>
      <c r="AA85" s="125"/>
      <c r="AB85" s="125"/>
      <c r="AC85" s="125"/>
      <c r="AD85" s="125"/>
      <c r="AE85" s="125"/>
      <c r="AF85" s="125"/>
      <c r="AG85" s="125" t="s">
        <v>1619</v>
      </c>
      <c r="AH85" s="125">
        <v>0</v>
      </c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</row>
    <row r="86" spans="1:60" x14ac:dyDescent="0.2">
      <c r="A86" s="140" t="s">
        <v>1451</v>
      </c>
      <c r="B86" s="141" t="s">
        <v>1327</v>
      </c>
      <c r="C86" s="162" t="s">
        <v>1328</v>
      </c>
      <c r="D86" s="142"/>
      <c r="E86" s="143"/>
      <c r="F86" s="144"/>
      <c r="G86" s="144">
        <f>SUMIF(AG87:AG87,"&lt;&gt;NOR",G87:G87)</f>
        <v>0</v>
      </c>
      <c r="H86" s="144"/>
      <c r="I86" s="144">
        <f>SUM(I87:I87)</f>
        <v>0</v>
      </c>
      <c r="J86" s="144"/>
      <c r="K86" s="144">
        <f>SUM(K87:K87)</f>
        <v>169615.83</v>
      </c>
      <c r="L86" s="144"/>
      <c r="M86" s="144">
        <f>SUM(M87:M87)</f>
        <v>0</v>
      </c>
      <c r="N86" s="143"/>
      <c r="O86" s="143">
        <f>SUM(O87:O87)</f>
        <v>0</v>
      </c>
      <c r="P86" s="143"/>
      <c r="Q86" s="143">
        <f>SUM(Q87:Q87)</f>
        <v>0</v>
      </c>
      <c r="R86" s="144"/>
      <c r="S86" s="144"/>
      <c r="T86" s="145"/>
      <c r="U86" s="139"/>
      <c r="V86" s="139">
        <f>SUM(V87:V87)</f>
        <v>0</v>
      </c>
      <c r="W86" s="139"/>
      <c r="X86" s="139"/>
      <c r="Y86" s="139"/>
      <c r="AG86" t="s">
        <v>1452</v>
      </c>
    </row>
    <row r="87" spans="1:60" outlineLevel="1" x14ac:dyDescent="0.2">
      <c r="A87" s="147">
        <v>30</v>
      </c>
      <c r="B87" s="148" t="s">
        <v>570</v>
      </c>
      <c r="C87" s="163" t="s">
        <v>571</v>
      </c>
      <c r="D87" s="149" t="s">
        <v>1682</v>
      </c>
      <c r="E87" s="150">
        <v>662.56182000000001</v>
      </c>
      <c r="F87" s="151"/>
      <c r="G87" s="152">
        <f>ROUND(E87*F87,2)</f>
        <v>0</v>
      </c>
      <c r="H87" s="151">
        <v>0</v>
      </c>
      <c r="I87" s="152">
        <f>ROUND(E87*H87,2)</f>
        <v>0</v>
      </c>
      <c r="J87" s="151">
        <v>256</v>
      </c>
      <c r="K87" s="152">
        <f>ROUND(E87*J87,2)</f>
        <v>169615.83</v>
      </c>
      <c r="L87" s="152">
        <v>21</v>
      </c>
      <c r="M87" s="152">
        <f>G87*(1+L87/100)</f>
        <v>0</v>
      </c>
      <c r="N87" s="150">
        <v>0</v>
      </c>
      <c r="O87" s="150">
        <f>ROUND(E87*N87,2)</f>
        <v>0</v>
      </c>
      <c r="P87" s="150">
        <v>0</v>
      </c>
      <c r="Q87" s="150">
        <f>ROUND(E87*P87,2)</f>
        <v>0</v>
      </c>
      <c r="R87" s="152"/>
      <c r="S87" s="152" t="s">
        <v>1617</v>
      </c>
      <c r="T87" s="153" t="s">
        <v>1617</v>
      </c>
      <c r="U87" s="135">
        <v>0</v>
      </c>
      <c r="V87" s="135">
        <f>ROUND(E87*U87,2)</f>
        <v>0</v>
      </c>
      <c r="W87" s="135"/>
      <c r="X87" s="135" t="s">
        <v>1458</v>
      </c>
      <c r="Y87" s="135" t="s">
        <v>1459</v>
      </c>
      <c r="Z87" s="125"/>
      <c r="AA87" s="125"/>
      <c r="AB87" s="125"/>
      <c r="AC87" s="125"/>
      <c r="AD87" s="125"/>
      <c r="AE87" s="125"/>
      <c r="AF87" s="125"/>
      <c r="AG87" s="125" t="s">
        <v>1460</v>
      </c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</row>
    <row r="88" spans="1:60" x14ac:dyDescent="0.2">
      <c r="A88" s="3"/>
      <c r="B88" s="4"/>
      <c r="C88" s="165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15</v>
      </c>
      <c r="AF88">
        <v>21</v>
      </c>
      <c r="AG88" t="s">
        <v>1437</v>
      </c>
    </row>
    <row r="89" spans="1:60" x14ac:dyDescent="0.2">
      <c r="A89" s="128"/>
      <c r="B89" s="129" t="s">
        <v>1263</v>
      </c>
      <c r="C89" s="166"/>
      <c r="D89" s="130"/>
      <c r="E89" s="131"/>
      <c r="F89" s="131"/>
      <c r="G89" s="146">
        <f>G8+G46+G66+G76+G86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1558</v>
      </c>
    </row>
    <row r="90" spans="1:60" x14ac:dyDescent="0.2">
      <c r="A90" s="3"/>
      <c r="B90" s="4"/>
      <c r="C90" s="165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3"/>
      <c r="B91" s="4"/>
      <c r="C91" s="165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65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67"/>
      <c r="D93" s="10"/>
      <c r="AG93" t="s">
        <v>1559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formatRows="0"/>
  <mergeCells count="13">
    <mergeCell ref="A1:G1"/>
    <mergeCell ref="C2:G2"/>
    <mergeCell ref="C3:G3"/>
    <mergeCell ref="C4:G4"/>
    <mergeCell ref="C74:G74"/>
    <mergeCell ref="C55:G55"/>
    <mergeCell ref="C58:G58"/>
    <mergeCell ref="C68:G68"/>
    <mergeCell ref="C69:G69"/>
    <mergeCell ref="C70:G70"/>
    <mergeCell ref="C71:G71"/>
    <mergeCell ref="C72:G72"/>
    <mergeCell ref="C73:G73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outlinePr summaryBelow="0"/>
  </sheetPr>
  <dimension ref="A1:BH4994"/>
  <sheetViews>
    <sheetView zoomScaleNormal="100" workbookViewId="0">
      <pane ySplit="7" topLeftCell="A8" activePane="bottomLeft" state="frozen"/>
      <selection pane="bottomLeft" activeCell="F17" sqref="F9:F17"/>
    </sheetView>
  </sheetViews>
  <sheetFormatPr defaultRowHeight="12.75" outlineLevelRow="3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1239</v>
      </c>
      <c r="B1" s="273"/>
      <c r="C1" s="273"/>
      <c r="D1" s="273"/>
      <c r="E1" s="273"/>
      <c r="F1" s="273"/>
      <c r="G1" s="273"/>
      <c r="AG1" t="s">
        <v>1377</v>
      </c>
    </row>
    <row r="2" spans="1:60" ht="24.95" customHeight="1" x14ac:dyDescent="0.2">
      <c r="A2" s="46" t="s">
        <v>1240</v>
      </c>
      <c r="B2" s="45" t="s">
        <v>1274</v>
      </c>
      <c r="C2" s="274" t="s">
        <v>1275</v>
      </c>
      <c r="D2" s="275"/>
      <c r="E2" s="275"/>
      <c r="F2" s="275"/>
      <c r="G2" s="276"/>
      <c r="AG2" t="s">
        <v>1378</v>
      </c>
    </row>
    <row r="3" spans="1:60" ht="24.95" customHeight="1" x14ac:dyDescent="0.2">
      <c r="A3" s="46" t="s">
        <v>1241</v>
      </c>
      <c r="B3" s="45" t="s">
        <v>1293</v>
      </c>
      <c r="C3" s="274" t="s">
        <v>1294</v>
      </c>
      <c r="D3" s="275"/>
      <c r="E3" s="275"/>
      <c r="F3" s="275"/>
      <c r="G3" s="276"/>
      <c r="AC3" s="106" t="s">
        <v>1378</v>
      </c>
      <c r="AG3" t="s">
        <v>1379</v>
      </c>
    </row>
    <row r="4" spans="1:60" ht="24.95" customHeight="1" x14ac:dyDescent="0.2">
      <c r="A4" s="118" t="s">
        <v>1242</v>
      </c>
      <c r="B4" s="119" t="s">
        <v>1293</v>
      </c>
      <c r="C4" s="277" t="s">
        <v>1294</v>
      </c>
      <c r="D4" s="278"/>
      <c r="E4" s="278"/>
      <c r="F4" s="278"/>
      <c r="G4" s="279"/>
      <c r="AG4" t="s">
        <v>1380</v>
      </c>
    </row>
    <row r="5" spans="1:60" x14ac:dyDescent="0.2">
      <c r="D5" s="10"/>
    </row>
    <row r="6" spans="1:60" ht="38.25" x14ac:dyDescent="0.2">
      <c r="A6" s="121" t="s">
        <v>1381</v>
      </c>
      <c r="B6" s="123" t="s">
        <v>1382</v>
      </c>
      <c r="C6" s="123" t="s">
        <v>1383</v>
      </c>
      <c r="D6" s="122" t="s">
        <v>1384</v>
      </c>
      <c r="E6" s="121" t="s">
        <v>1433</v>
      </c>
      <c r="F6" s="120" t="s">
        <v>1434</v>
      </c>
      <c r="G6" s="121" t="s">
        <v>1263</v>
      </c>
      <c r="H6" s="124" t="s">
        <v>1264</v>
      </c>
      <c r="I6" s="124" t="s">
        <v>1435</v>
      </c>
      <c r="J6" s="124" t="s">
        <v>1265</v>
      </c>
      <c r="K6" s="124" t="s">
        <v>1436</v>
      </c>
      <c r="L6" s="124" t="s">
        <v>1437</v>
      </c>
      <c r="M6" s="124" t="s">
        <v>1438</v>
      </c>
      <c r="N6" s="124" t="s">
        <v>1439</v>
      </c>
      <c r="O6" s="124" t="s">
        <v>1440</v>
      </c>
      <c r="P6" s="124" t="s">
        <v>1441</v>
      </c>
      <c r="Q6" s="124" t="s">
        <v>1442</v>
      </c>
      <c r="R6" s="124" t="s">
        <v>1443</v>
      </c>
      <c r="S6" s="124" t="s">
        <v>1444</v>
      </c>
      <c r="T6" s="124" t="s">
        <v>1445</v>
      </c>
      <c r="U6" s="124" t="s">
        <v>1446</v>
      </c>
      <c r="V6" s="124" t="s">
        <v>1447</v>
      </c>
      <c r="W6" s="124" t="s">
        <v>1448</v>
      </c>
      <c r="X6" s="124" t="s">
        <v>1449</v>
      </c>
      <c r="Y6" s="124" t="s">
        <v>1450</v>
      </c>
    </row>
    <row r="7" spans="1:60" hidden="1" x14ac:dyDescent="0.2">
      <c r="A7" s="3"/>
      <c r="B7" s="4"/>
      <c r="C7" s="4"/>
      <c r="D7" s="6"/>
      <c r="E7" s="126"/>
      <c r="F7" s="127"/>
      <c r="G7" s="127"/>
      <c r="H7" s="127"/>
      <c r="I7" s="127"/>
      <c r="J7" s="127"/>
      <c r="K7" s="127"/>
      <c r="L7" s="127"/>
      <c r="M7" s="127"/>
      <c r="N7" s="126"/>
      <c r="O7" s="126"/>
      <c r="P7" s="126"/>
      <c r="Q7" s="126"/>
      <c r="R7" s="127"/>
      <c r="S7" s="127"/>
      <c r="T7" s="127"/>
      <c r="U7" s="127"/>
      <c r="V7" s="127"/>
      <c r="W7" s="127"/>
      <c r="X7" s="127"/>
      <c r="Y7" s="127"/>
    </row>
    <row r="8" spans="1:60" x14ac:dyDescent="0.2">
      <c r="A8" s="140" t="s">
        <v>1451</v>
      </c>
      <c r="B8" s="141" t="s">
        <v>1299</v>
      </c>
      <c r="C8" s="162" t="s">
        <v>1300</v>
      </c>
      <c r="D8" s="142"/>
      <c r="E8" s="143"/>
      <c r="F8" s="144"/>
      <c r="G8" s="144">
        <f>SUMIF(AG9:AG32,"&lt;&gt;NOR",G9:G32)</f>
        <v>0</v>
      </c>
      <c r="H8" s="144"/>
      <c r="I8" s="144">
        <f>SUM(I9:I32)</f>
        <v>18047.46</v>
      </c>
      <c r="J8" s="144"/>
      <c r="K8" s="144">
        <f>SUM(K9:K32)</f>
        <v>171952.78</v>
      </c>
      <c r="L8" s="144"/>
      <c r="M8" s="144">
        <f>SUM(M9:M32)</f>
        <v>0</v>
      </c>
      <c r="N8" s="143"/>
      <c r="O8" s="143">
        <f>SUM(O9:O32)</f>
        <v>30.26</v>
      </c>
      <c r="P8" s="143"/>
      <c r="Q8" s="143">
        <f>SUM(Q9:Q32)</f>
        <v>0</v>
      </c>
      <c r="R8" s="144"/>
      <c r="S8" s="144"/>
      <c r="T8" s="145"/>
      <c r="U8" s="139"/>
      <c r="V8" s="139">
        <f>SUM(V9:V32)</f>
        <v>0</v>
      </c>
      <c r="W8" s="139"/>
      <c r="X8" s="139"/>
      <c r="Y8" s="139"/>
      <c r="AG8" t="s">
        <v>1452</v>
      </c>
    </row>
    <row r="9" spans="1:60" outlineLevel="1" x14ac:dyDescent="0.2">
      <c r="A9" s="155">
        <v>1</v>
      </c>
      <c r="B9" s="156" t="s">
        <v>490</v>
      </c>
      <c r="C9" s="164" t="s">
        <v>491</v>
      </c>
      <c r="D9" s="157" t="s">
        <v>1616</v>
      </c>
      <c r="E9" s="158">
        <v>3</v>
      </c>
      <c r="F9" s="159"/>
      <c r="G9" s="160">
        <f>ROUND(E9*F9,2)</f>
        <v>0</v>
      </c>
      <c r="H9" s="159">
        <v>0</v>
      </c>
      <c r="I9" s="160">
        <f>ROUND(E9*H9,2)</f>
        <v>0</v>
      </c>
      <c r="J9" s="159">
        <v>87.5</v>
      </c>
      <c r="K9" s="160">
        <f>ROUND(E9*J9,2)</f>
        <v>262.5</v>
      </c>
      <c r="L9" s="160">
        <v>21</v>
      </c>
      <c r="M9" s="160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60"/>
      <c r="S9" s="160" t="s">
        <v>1617</v>
      </c>
      <c r="T9" s="161" t="s">
        <v>1617</v>
      </c>
      <c r="U9" s="135">
        <v>0</v>
      </c>
      <c r="V9" s="135">
        <f>ROUND(E9*U9,2)</f>
        <v>0</v>
      </c>
      <c r="W9" s="135"/>
      <c r="X9" s="135" t="s">
        <v>1458</v>
      </c>
      <c r="Y9" s="135" t="s">
        <v>1459</v>
      </c>
      <c r="Z9" s="125"/>
      <c r="AA9" s="125"/>
      <c r="AB9" s="125"/>
      <c r="AC9" s="125"/>
      <c r="AD9" s="125"/>
      <c r="AE9" s="125"/>
      <c r="AF9" s="125"/>
      <c r="AG9" s="125" t="s">
        <v>1460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outlineLevel="1" x14ac:dyDescent="0.2">
      <c r="A10" s="155">
        <v>2</v>
      </c>
      <c r="B10" s="156" t="s">
        <v>572</v>
      </c>
      <c r="C10" s="164" t="s">
        <v>573</v>
      </c>
      <c r="D10" s="157" t="s">
        <v>1616</v>
      </c>
      <c r="E10" s="158">
        <v>4.5</v>
      </c>
      <c r="F10" s="159"/>
      <c r="G10" s="160">
        <f>ROUND(E10*F10,2)</f>
        <v>0</v>
      </c>
      <c r="H10" s="159">
        <v>0</v>
      </c>
      <c r="I10" s="160">
        <f>ROUND(E10*H10,2)</f>
        <v>0</v>
      </c>
      <c r="J10" s="159">
        <v>1087</v>
      </c>
      <c r="K10" s="160">
        <f>ROUND(E10*J10,2)</f>
        <v>4891.5</v>
      </c>
      <c r="L10" s="160">
        <v>21</v>
      </c>
      <c r="M10" s="160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60"/>
      <c r="S10" s="160" t="s">
        <v>1617</v>
      </c>
      <c r="T10" s="161" t="s">
        <v>1617</v>
      </c>
      <c r="U10" s="135">
        <v>0</v>
      </c>
      <c r="V10" s="135">
        <f>ROUND(E10*U10,2)</f>
        <v>0</v>
      </c>
      <c r="W10" s="135"/>
      <c r="X10" s="135" t="s">
        <v>1458</v>
      </c>
      <c r="Y10" s="135" t="s">
        <v>1459</v>
      </c>
      <c r="Z10" s="125"/>
      <c r="AA10" s="125"/>
      <c r="AB10" s="125"/>
      <c r="AC10" s="125"/>
      <c r="AD10" s="125"/>
      <c r="AE10" s="125"/>
      <c r="AF10" s="125"/>
      <c r="AG10" s="125" t="s">
        <v>1460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outlineLevel="1" x14ac:dyDescent="0.2">
      <c r="A11" s="147">
        <v>3</v>
      </c>
      <c r="B11" s="148" t="s">
        <v>574</v>
      </c>
      <c r="C11" s="163" t="s">
        <v>575</v>
      </c>
      <c r="D11" s="149" t="s">
        <v>1616</v>
      </c>
      <c r="E11" s="150">
        <v>1.5</v>
      </c>
      <c r="F11" s="151"/>
      <c r="G11" s="152">
        <f>ROUND(E11*F11,2)</f>
        <v>0</v>
      </c>
      <c r="H11" s="151">
        <v>0</v>
      </c>
      <c r="I11" s="152">
        <f>ROUND(E11*H11,2)</f>
        <v>0</v>
      </c>
      <c r="J11" s="151">
        <v>65.2</v>
      </c>
      <c r="K11" s="152">
        <f>ROUND(E11*J11,2)</f>
        <v>97.8</v>
      </c>
      <c r="L11" s="152">
        <v>21</v>
      </c>
      <c r="M11" s="152">
        <f>G11*(1+L11/100)</f>
        <v>0</v>
      </c>
      <c r="N11" s="150">
        <v>0</v>
      </c>
      <c r="O11" s="150">
        <f>ROUND(E11*N11,2)</f>
        <v>0</v>
      </c>
      <c r="P11" s="150">
        <v>0</v>
      </c>
      <c r="Q11" s="150">
        <f>ROUND(E11*P11,2)</f>
        <v>0</v>
      </c>
      <c r="R11" s="152"/>
      <c r="S11" s="152" t="s">
        <v>1617</v>
      </c>
      <c r="T11" s="153" t="s">
        <v>1617</v>
      </c>
      <c r="U11" s="135">
        <v>0</v>
      </c>
      <c r="V11" s="135">
        <f>ROUND(E11*U11,2)</f>
        <v>0</v>
      </c>
      <c r="W11" s="135"/>
      <c r="X11" s="135" t="s">
        <v>1458</v>
      </c>
      <c r="Y11" s="135" t="s">
        <v>1459</v>
      </c>
      <c r="Z11" s="125"/>
      <c r="AA11" s="125"/>
      <c r="AB11" s="125"/>
      <c r="AC11" s="125"/>
      <c r="AD11" s="125"/>
      <c r="AE11" s="125"/>
      <c r="AF11" s="125"/>
      <c r="AG11" s="125" t="s">
        <v>1460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outlineLevel="2" x14ac:dyDescent="0.2">
      <c r="A12" s="132"/>
      <c r="B12" s="133"/>
      <c r="C12" s="170" t="s">
        <v>576</v>
      </c>
      <c r="D12" s="168"/>
      <c r="E12" s="169">
        <v>1.5</v>
      </c>
      <c r="F12" s="135"/>
      <c r="G12" s="135"/>
      <c r="H12" s="135"/>
      <c r="I12" s="135"/>
      <c r="J12" s="135"/>
      <c r="K12" s="135"/>
      <c r="L12" s="135"/>
      <c r="M12" s="135"/>
      <c r="N12" s="134"/>
      <c r="O12" s="134"/>
      <c r="P12" s="134"/>
      <c r="Q12" s="134"/>
      <c r="R12" s="135"/>
      <c r="S12" s="135"/>
      <c r="T12" s="135"/>
      <c r="U12" s="135"/>
      <c r="V12" s="135"/>
      <c r="W12" s="135"/>
      <c r="X12" s="135"/>
      <c r="Y12" s="135"/>
      <c r="Z12" s="125"/>
      <c r="AA12" s="125"/>
      <c r="AB12" s="125"/>
      <c r="AC12" s="125"/>
      <c r="AD12" s="125"/>
      <c r="AE12" s="125"/>
      <c r="AF12" s="125"/>
      <c r="AG12" s="125" t="s">
        <v>1619</v>
      </c>
      <c r="AH12" s="125">
        <v>0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outlineLevel="1" x14ac:dyDescent="0.2">
      <c r="A13" s="155">
        <v>4</v>
      </c>
      <c r="B13" s="156" t="s">
        <v>1624</v>
      </c>
      <c r="C13" s="164" t="s">
        <v>1625</v>
      </c>
      <c r="D13" s="157" t="s">
        <v>1616</v>
      </c>
      <c r="E13" s="158">
        <v>37.24</v>
      </c>
      <c r="F13" s="159"/>
      <c r="G13" s="160">
        <f>ROUND(E13*F13,2)</f>
        <v>0</v>
      </c>
      <c r="H13" s="159">
        <v>0</v>
      </c>
      <c r="I13" s="160">
        <f>ROUND(E13*H13,2)</f>
        <v>0</v>
      </c>
      <c r="J13" s="159">
        <v>575</v>
      </c>
      <c r="K13" s="160">
        <f>ROUND(E13*J13,2)</f>
        <v>21413</v>
      </c>
      <c r="L13" s="160">
        <v>21</v>
      </c>
      <c r="M13" s="160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60"/>
      <c r="S13" s="160" t="s">
        <v>1617</v>
      </c>
      <c r="T13" s="161" t="s">
        <v>1617</v>
      </c>
      <c r="U13" s="135">
        <v>0</v>
      </c>
      <c r="V13" s="135">
        <f>ROUND(E13*U13,2)</f>
        <v>0</v>
      </c>
      <c r="W13" s="135"/>
      <c r="X13" s="135" t="s">
        <v>1458</v>
      </c>
      <c r="Y13" s="135" t="s">
        <v>1459</v>
      </c>
      <c r="Z13" s="125"/>
      <c r="AA13" s="125"/>
      <c r="AB13" s="125"/>
      <c r="AC13" s="125"/>
      <c r="AD13" s="125"/>
      <c r="AE13" s="125"/>
      <c r="AF13" s="125"/>
      <c r="AG13" s="125" t="s">
        <v>1460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outlineLevel="1" x14ac:dyDescent="0.2">
      <c r="A14" s="147">
        <v>5</v>
      </c>
      <c r="B14" s="148" t="s">
        <v>1629</v>
      </c>
      <c r="C14" s="163" t="s">
        <v>1630</v>
      </c>
      <c r="D14" s="149" t="s">
        <v>1616</v>
      </c>
      <c r="E14" s="150">
        <v>12.4133</v>
      </c>
      <c r="F14" s="151"/>
      <c r="G14" s="152">
        <f>ROUND(E14*F14,2)</f>
        <v>0</v>
      </c>
      <c r="H14" s="151">
        <v>0</v>
      </c>
      <c r="I14" s="152">
        <f>ROUND(E14*H14,2)</f>
        <v>0</v>
      </c>
      <c r="J14" s="151">
        <v>192</v>
      </c>
      <c r="K14" s="152">
        <f>ROUND(E14*J14,2)</f>
        <v>2383.35</v>
      </c>
      <c r="L14" s="152">
        <v>21</v>
      </c>
      <c r="M14" s="152">
        <f>G14*(1+L14/100)</f>
        <v>0</v>
      </c>
      <c r="N14" s="150">
        <v>0</v>
      </c>
      <c r="O14" s="150">
        <f>ROUND(E14*N14,2)</f>
        <v>0</v>
      </c>
      <c r="P14" s="150">
        <v>0</v>
      </c>
      <c r="Q14" s="150">
        <f>ROUND(E14*P14,2)</f>
        <v>0</v>
      </c>
      <c r="R14" s="152"/>
      <c r="S14" s="152" t="s">
        <v>1617</v>
      </c>
      <c r="T14" s="153" t="s">
        <v>1617</v>
      </c>
      <c r="U14" s="135">
        <v>0</v>
      </c>
      <c r="V14" s="135">
        <f>ROUND(E14*U14,2)</f>
        <v>0</v>
      </c>
      <c r="W14" s="135"/>
      <c r="X14" s="135" t="s">
        <v>1458</v>
      </c>
      <c r="Y14" s="135" t="s">
        <v>1459</v>
      </c>
      <c r="Z14" s="125"/>
      <c r="AA14" s="125"/>
      <c r="AB14" s="125"/>
      <c r="AC14" s="125"/>
      <c r="AD14" s="125"/>
      <c r="AE14" s="125"/>
      <c r="AF14" s="125"/>
      <c r="AG14" s="125" t="s">
        <v>1460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</row>
    <row r="15" spans="1:60" outlineLevel="2" x14ac:dyDescent="0.2">
      <c r="A15" s="132"/>
      <c r="B15" s="133"/>
      <c r="C15" s="170" t="s">
        <v>577</v>
      </c>
      <c r="D15" s="168"/>
      <c r="E15" s="169">
        <v>12.41</v>
      </c>
      <c r="F15" s="135"/>
      <c r="G15" s="135"/>
      <c r="H15" s="135"/>
      <c r="I15" s="135"/>
      <c r="J15" s="135"/>
      <c r="K15" s="135"/>
      <c r="L15" s="135"/>
      <c r="M15" s="135"/>
      <c r="N15" s="134"/>
      <c r="O15" s="134"/>
      <c r="P15" s="134"/>
      <c r="Q15" s="134"/>
      <c r="R15" s="135"/>
      <c r="S15" s="135"/>
      <c r="T15" s="135"/>
      <c r="U15" s="135"/>
      <c r="V15" s="135"/>
      <c r="W15" s="135"/>
      <c r="X15" s="135"/>
      <c r="Y15" s="135"/>
      <c r="Z15" s="125"/>
      <c r="AA15" s="125"/>
      <c r="AB15" s="125"/>
      <c r="AC15" s="125"/>
      <c r="AD15" s="125"/>
      <c r="AE15" s="125"/>
      <c r="AF15" s="125"/>
      <c r="AG15" s="125" t="s">
        <v>1619</v>
      </c>
      <c r="AH15" s="125">
        <v>0</v>
      </c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</row>
    <row r="16" spans="1:60" outlineLevel="1" x14ac:dyDescent="0.2">
      <c r="A16" s="155">
        <v>6</v>
      </c>
      <c r="B16" s="156" t="s">
        <v>578</v>
      </c>
      <c r="C16" s="164" t="s">
        <v>579</v>
      </c>
      <c r="D16" s="157" t="s">
        <v>1616</v>
      </c>
      <c r="E16" s="158">
        <v>20</v>
      </c>
      <c r="F16" s="159"/>
      <c r="G16" s="160">
        <f>ROUND(E16*F16,2)</f>
        <v>0</v>
      </c>
      <c r="H16" s="159">
        <v>0</v>
      </c>
      <c r="I16" s="160">
        <f>ROUND(E16*H16,2)</f>
        <v>0</v>
      </c>
      <c r="J16" s="159">
        <v>1428</v>
      </c>
      <c r="K16" s="160">
        <f>ROUND(E16*J16,2)</f>
        <v>28560</v>
      </c>
      <c r="L16" s="160">
        <v>21</v>
      </c>
      <c r="M16" s="160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60"/>
      <c r="S16" s="160" t="s">
        <v>1617</v>
      </c>
      <c r="T16" s="161" t="s">
        <v>1617</v>
      </c>
      <c r="U16" s="135">
        <v>0</v>
      </c>
      <c r="V16" s="135">
        <f>ROUND(E16*U16,2)</f>
        <v>0</v>
      </c>
      <c r="W16" s="135"/>
      <c r="X16" s="135" t="s">
        <v>1458</v>
      </c>
      <c r="Y16" s="135" t="s">
        <v>1459</v>
      </c>
      <c r="Z16" s="125"/>
      <c r="AA16" s="125"/>
      <c r="AB16" s="125"/>
      <c r="AC16" s="125"/>
      <c r="AD16" s="125"/>
      <c r="AE16" s="125"/>
      <c r="AF16" s="125"/>
      <c r="AG16" s="125" t="s">
        <v>1460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</row>
    <row r="17" spans="1:60" outlineLevel="1" x14ac:dyDescent="0.2">
      <c r="A17" s="147">
        <v>7</v>
      </c>
      <c r="B17" s="148" t="s">
        <v>580</v>
      </c>
      <c r="C17" s="163" t="s">
        <v>581</v>
      </c>
      <c r="D17" s="149" t="s">
        <v>1716</v>
      </c>
      <c r="E17" s="150">
        <v>10</v>
      </c>
      <c r="F17" s="151"/>
      <c r="G17" s="152">
        <f>ROUND(E17*F17,2)</f>
        <v>0</v>
      </c>
      <c r="H17" s="151">
        <v>19.07</v>
      </c>
      <c r="I17" s="152">
        <f>ROUND(E17*H17,2)</f>
        <v>190.7</v>
      </c>
      <c r="J17" s="151">
        <v>2760.93</v>
      </c>
      <c r="K17" s="152">
        <f>ROUND(E17*J17,2)</f>
        <v>27609.3</v>
      </c>
      <c r="L17" s="152">
        <v>21</v>
      </c>
      <c r="M17" s="152">
        <f>G17*(1+L17/100)</f>
        <v>0</v>
      </c>
      <c r="N17" s="150">
        <v>5.2199999999999998E-3</v>
      </c>
      <c r="O17" s="150">
        <f>ROUND(E17*N17,2)</f>
        <v>0.05</v>
      </c>
      <c r="P17" s="150">
        <v>0</v>
      </c>
      <c r="Q17" s="150">
        <f>ROUND(E17*P17,2)</f>
        <v>0</v>
      </c>
      <c r="R17" s="152"/>
      <c r="S17" s="152" t="s">
        <v>1617</v>
      </c>
      <c r="T17" s="153" t="s">
        <v>1617</v>
      </c>
      <c r="U17" s="135">
        <v>0</v>
      </c>
      <c r="V17" s="135">
        <f>ROUND(E17*U17,2)</f>
        <v>0</v>
      </c>
      <c r="W17" s="135"/>
      <c r="X17" s="135" t="s">
        <v>1458</v>
      </c>
      <c r="Y17" s="135" t="s">
        <v>1459</v>
      </c>
      <c r="Z17" s="125"/>
      <c r="AA17" s="125"/>
      <c r="AB17" s="125"/>
      <c r="AC17" s="125"/>
      <c r="AD17" s="125"/>
      <c r="AE17" s="125"/>
      <c r="AF17" s="125"/>
      <c r="AG17" s="125" t="s">
        <v>1460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ht="22.5" outlineLevel="2" x14ac:dyDescent="0.2">
      <c r="A18" s="132"/>
      <c r="B18" s="133"/>
      <c r="C18" s="269" t="s">
        <v>582</v>
      </c>
      <c r="D18" s="270"/>
      <c r="E18" s="270"/>
      <c r="F18" s="270"/>
      <c r="G18" s="270"/>
      <c r="H18" s="135"/>
      <c r="I18" s="135"/>
      <c r="J18" s="135"/>
      <c r="K18" s="135"/>
      <c r="L18" s="135"/>
      <c r="M18" s="135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25"/>
      <c r="AA18" s="125"/>
      <c r="AB18" s="125"/>
      <c r="AC18" s="125"/>
      <c r="AD18" s="125"/>
      <c r="AE18" s="125"/>
      <c r="AF18" s="125"/>
      <c r="AG18" s="125" t="s">
        <v>1462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54" t="str">
        <f>C18</f>
        <v>Jedná se o bezvýkopovou technologii horizontálně řízeného vrtání a vtažení potrubí na principu rozplavování a rozrušování zeminy pomocí vysokotlaké směsi vody a bentonitu.</v>
      </c>
      <c r="BB18" s="125"/>
      <c r="BC18" s="125"/>
      <c r="BD18" s="125"/>
      <c r="BE18" s="125"/>
      <c r="BF18" s="125"/>
      <c r="BG18" s="125"/>
      <c r="BH18" s="125"/>
    </row>
    <row r="19" spans="1:60" outlineLevel="3" x14ac:dyDescent="0.2">
      <c r="A19" s="132"/>
      <c r="B19" s="133"/>
      <c r="C19" s="271" t="s">
        <v>583</v>
      </c>
      <c r="D19" s="272"/>
      <c r="E19" s="272"/>
      <c r="F19" s="272"/>
      <c r="G19" s="272"/>
      <c r="H19" s="135"/>
      <c r="I19" s="135"/>
      <c r="J19" s="135"/>
      <c r="K19" s="135"/>
      <c r="L19" s="135"/>
      <c r="M19" s="135"/>
      <c r="N19" s="134"/>
      <c r="O19" s="134"/>
      <c r="P19" s="134"/>
      <c r="Q19" s="134"/>
      <c r="R19" s="135"/>
      <c r="S19" s="135"/>
      <c r="T19" s="135"/>
      <c r="U19" s="135"/>
      <c r="V19" s="135"/>
      <c r="W19" s="135"/>
      <c r="X19" s="135"/>
      <c r="Y19" s="135"/>
      <c r="Z19" s="125"/>
      <c r="AA19" s="125"/>
      <c r="AB19" s="125"/>
      <c r="AC19" s="125"/>
      <c r="AD19" s="125"/>
      <c r="AE19" s="125"/>
      <c r="AF19" s="125"/>
      <c r="AG19" s="125" t="s">
        <v>1462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</row>
    <row r="20" spans="1:60" outlineLevel="3" x14ac:dyDescent="0.2">
      <c r="A20" s="132"/>
      <c r="B20" s="133"/>
      <c r="C20" s="271" t="s">
        <v>584</v>
      </c>
      <c r="D20" s="272"/>
      <c r="E20" s="272"/>
      <c r="F20" s="272"/>
      <c r="G20" s="272"/>
      <c r="H20" s="135"/>
      <c r="I20" s="135"/>
      <c r="J20" s="135"/>
      <c r="K20" s="135"/>
      <c r="L20" s="135"/>
      <c r="M20" s="135"/>
      <c r="N20" s="134"/>
      <c r="O20" s="134"/>
      <c r="P20" s="134"/>
      <c r="Q20" s="134"/>
      <c r="R20" s="135"/>
      <c r="S20" s="135"/>
      <c r="T20" s="135"/>
      <c r="U20" s="135"/>
      <c r="V20" s="135"/>
      <c r="W20" s="135"/>
      <c r="X20" s="135"/>
      <c r="Y20" s="135"/>
      <c r="Z20" s="125"/>
      <c r="AA20" s="125"/>
      <c r="AB20" s="125"/>
      <c r="AC20" s="125"/>
      <c r="AD20" s="125"/>
      <c r="AE20" s="125"/>
      <c r="AF20" s="125"/>
      <c r="AG20" s="125" t="s">
        <v>1462</v>
      </c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</row>
    <row r="21" spans="1:60" outlineLevel="3" x14ac:dyDescent="0.2">
      <c r="A21" s="132"/>
      <c r="B21" s="133"/>
      <c r="C21" s="271" t="s">
        <v>585</v>
      </c>
      <c r="D21" s="272"/>
      <c r="E21" s="272"/>
      <c r="F21" s="272"/>
      <c r="G21" s="272"/>
      <c r="H21" s="135"/>
      <c r="I21" s="135"/>
      <c r="J21" s="135"/>
      <c r="K21" s="135"/>
      <c r="L21" s="135"/>
      <c r="M21" s="135"/>
      <c r="N21" s="134"/>
      <c r="O21" s="134"/>
      <c r="P21" s="134"/>
      <c r="Q21" s="134"/>
      <c r="R21" s="135"/>
      <c r="S21" s="135"/>
      <c r="T21" s="135"/>
      <c r="U21" s="135"/>
      <c r="V21" s="135"/>
      <c r="W21" s="135"/>
      <c r="X21" s="135"/>
      <c r="Y21" s="135"/>
      <c r="Z21" s="125"/>
      <c r="AA21" s="125"/>
      <c r="AB21" s="125"/>
      <c r="AC21" s="125"/>
      <c r="AD21" s="125"/>
      <c r="AE21" s="125"/>
      <c r="AF21" s="125"/>
      <c r="AG21" s="125" t="s">
        <v>1462</v>
      </c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</row>
    <row r="22" spans="1:60" outlineLevel="3" x14ac:dyDescent="0.2">
      <c r="A22" s="132"/>
      <c r="B22" s="133"/>
      <c r="C22" s="271" t="s">
        <v>586</v>
      </c>
      <c r="D22" s="272"/>
      <c r="E22" s="272"/>
      <c r="F22" s="272"/>
      <c r="G22" s="272"/>
      <c r="H22" s="135"/>
      <c r="I22" s="135"/>
      <c r="J22" s="135"/>
      <c r="K22" s="135"/>
      <c r="L22" s="135"/>
      <c r="M22" s="135"/>
      <c r="N22" s="134"/>
      <c r="O22" s="134"/>
      <c r="P22" s="134"/>
      <c r="Q22" s="134"/>
      <c r="R22" s="135"/>
      <c r="S22" s="135"/>
      <c r="T22" s="135"/>
      <c r="U22" s="135"/>
      <c r="V22" s="135"/>
      <c r="W22" s="135"/>
      <c r="X22" s="135"/>
      <c r="Y22" s="135"/>
      <c r="Z22" s="125"/>
      <c r="AA22" s="125"/>
      <c r="AB22" s="125"/>
      <c r="AC22" s="125"/>
      <c r="AD22" s="125"/>
      <c r="AE22" s="125"/>
      <c r="AF22" s="125"/>
      <c r="AG22" s="125" t="s">
        <v>1462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</row>
    <row r="23" spans="1:60" outlineLevel="2" x14ac:dyDescent="0.2">
      <c r="A23" s="132"/>
      <c r="B23" s="133"/>
      <c r="C23" s="170" t="s">
        <v>587</v>
      </c>
      <c r="D23" s="168"/>
      <c r="E23" s="169">
        <v>10</v>
      </c>
      <c r="F23" s="135"/>
      <c r="G23" s="135"/>
      <c r="H23" s="135"/>
      <c r="I23" s="135"/>
      <c r="J23" s="135"/>
      <c r="K23" s="135"/>
      <c r="L23" s="135"/>
      <c r="M23" s="135"/>
      <c r="N23" s="134"/>
      <c r="O23" s="134"/>
      <c r="P23" s="134"/>
      <c r="Q23" s="134"/>
      <c r="R23" s="135"/>
      <c r="S23" s="135"/>
      <c r="T23" s="135"/>
      <c r="U23" s="135"/>
      <c r="V23" s="135"/>
      <c r="W23" s="135"/>
      <c r="X23" s="135"/>
      <c r="Y23" s="135"/>
      <c r="Z23" s="125"/>
      <c r="AA23" s="125"/>
      <c r="AB23" s="125"/>
      <c r="AC23" s="125"/>
      <c r="AD23" s="125"/>
      <c r="AE23" s="125"/>
      <c r="AF23" s="125"/>
      <c r="AG23" s="125" t="s">
        <v>1619</v>
      </c>
      <c r="AH23" s="125">
        <v>0</v>
      </c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</row>
    <row r="24" spans="1:60" outlineLevel="1" x14ac:dyDescent="0.2">
      <c r="A24" s="155">
        <v>8</v>
      </c>
      <c r="B24" s="156" t="s">
        <v>588</v>
      </c>
      <c r="C24" s="164" t="s">
        <v>589</v>
      </c>
      <c r="D24" s="157" t="s">
        <v>1641</v>
      </c>
      <c r="E24" s="158">
        <v>143.1</v>
      </c>
      <c r="F24" s="159"/>
      <c r="G24" s="160">
        <f t="shared" ref="G24:G30" si="0">ROUND(E24*F24,2)</f>
        <v>0</v>
      </c>
      <c r="H24" s="159">
        <v>37.33</v>
      </c>
      <c r="I24" s="160">
        <f t="shared" ref="I24:I30" si="1">ROUND(E24*H24,2)</f>
        <v>5341.92</v>
      </c>
      <c r="J24" s="159">
        <v>252.67</v>
      </c>
      <c r="K24" s="160">
        <f t="shared" ref="K24:K30" si="2">ROUND(E24*J24,2)</f>
        <v>36157.08</v>
      </c>
      <c r="L24" s="160">
        <v>21</v>
      </c>
      <c r="M24" s="160">
        <f t="shared" ref="M24:M30" si="3">G24*(1+L24/100)</f>
        <v>0</v>
      </c>
      <c r="N24" s="158">
        <v>8.5999999999999998E-4</v>
      </c>
      <c r="O24" s="158">
        <f t="shared" ref="O24:O30" si="4">ROUND(E24*N24,2)</f>
        <v>0.12</v>
      </c>
      <c r="P24" s="158">
        <v>0</v>
      </c>
      <c r="Q24" s="158">
        <f t="shared" ref="Q24:Q30" si="5">ROUND(E24*P24,2)</f>
        <v>0</v>
      </c>
      <c r="R24" s="160"/>
      <c r="S24" s="160" t="s">
        <v>1617</v>
      </c>
      <c r="T24" s="161" t="s">
        <v>1617</v>
      </c>
      <c r="U24" s="135">
        <v>0</v>
      </c>
      <c r="V24" s="135">
        <f t="shared" ref="V24:V30" si="6">ROUND(E24*U24,2)</f>
        <v>0</v>
      </c>
      <c r="W24" s="135"/>
      <c r="X24" s="135" t="s">
        <v>1458</v>
      </c>
      <c r="Y24" s="135" t="s">
        <v>1459</v>
      </c>
      <c r="Z24" s="125"/>
      <c r="AA24" s="125"/>
      <c r="AB24" s="125"/>
      <c r="AC24" s="125"/>
      <c r="AD24" s="125"/>
      <c r="AE24" s="125"/>
      <c r="AF24" s="125"/>
      <c r="AG24" s="125" t="s">
        <v>1460</v>
      </c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</row>
    <row r="25" spans="1:60" outlineLevel="1" x14ac:dyDescent="0.2">
      <c r="A25" s="155">
        <v>9</v>
      </c>
      <c r="B25" s="156" t="s">
        <v>590</v>
      </c>
      <c r="C25" s="164" t="s">
        <v>591</v>
      </c>
      <c r="D25" s="157" t="s">
        <v>1641</v>
      </c>
      <c r="E25" s="158">
        <v>143.1</v>
      </c>
      <c r="F25" s="159"/>
      <c r="G25" s="160">
        <f t="shared" si="0"/>
        <v>0</v>
      </c>
      <c r="H25" s="159">
        <v>0</v>
      </c>
      <c r="I25" s="160">
        <f t="shared" si="1"/>
        <v>0</v>
      </c>
      <c r="J25" s="159">
        <v>145.5</v>
      </c>
      <c r="K25" s="160">
        <f t="shared" si="2"/>
        <v>20821.05</v>
      </c>
      <c r="L25" s="160">
        <v>21</v>
      </c>
      <c r="M25" s="160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60"/>
      <c r="S25" s="160" t="s">
        <v>1617</v>
      </c>
      <c r="T25" s="161" t="s">
        <v>1617</v>
      </c>
      <c r="U25" s="135">
        <v>0</v>
      </c>
      <c r="V25" s="135">
        <f t="shared" si="6"/>
        <v>0</v>
      </c>
      <c r="W25" s="135"/>
      <c r="X25" s="135" t="s">
        <v>1458</v>
      </c>
      <c r="Y25" s="135" t="s">
        <v>1459</v>
      </c>
      <c r="Z25" s="125"/>
      <c r="AA25" s="125"/>
      <c r="AB25" s="125"/>
      <c r="AC25" s="125"/>
      <c r="AD25" s="125"/>
      <c r="AE25" s="125"/>
      <c r="AF25" s="125"/>
      <c r="AG25" s="125" t="s">
        <v>1460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</row>
    <row r="26" spans="1:60" outlineLevel="1" x14ac:dyDescent="0.2">
      <c r="A26" s="155">
        <v>10</v>
      </c>
      <c r="B26" s="156" t="s">
        <v>427</v>
      </c>
      <c r="C26" s="164" t="s">
        <v>428</v>
      </c>
      <c r="D26" s="157" t="s">
        <v>1616</v>
      </c>
      <c r="E26" s="158">
        <v>40.22</v>
      </c>
      <c r="F26" s="159"/>
      <c r="G26" s="160">
        <f t="shared" si="0"/>
        <v>0</v>
      </c>
      <c r="H26" s="159">
        <v>0</v>
      </c>
      <c r="I26" s="160">
        <f t="shared" si="1"/>
        <v>0</v>
      </c>
      <c r="J26" s="159">
        <v>139.5</v>
      </c>
      <c r="K26" s="160">
        <f t="shared" si="2"/>
        <v>5610.69</v>
      </c>
      <c r="L26" s="160">
        <v>21</v>
      </c>
      <c r="M26" s="160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60"/>
      <c r="S26" s="160" t="s">
        <v>1617</v>
      </c>
      <c r="T26" s="161" t="s">
        <v>1617</v>
      </c>
      <c r="U26" s="135">
        <v>0</v>
      </c>
      <c r="V26" s="135">
        <f t="shared" si="6"/>
        <v>0</v>
      </c>
      <c r="W26" s="135"/>
      <c r="X26" s="135" t="s">
        <v>1458</v>
      </c>
      <c r="Y26" s="135" t="s">
        <v>1459</v>
      </c>
      <c r="Z26" s="125"/>
      <c r="AA26" s="125"/>
      <c r="AB26" s="125"/>
      <c r="AC26" s="125"/>
      <c r="AD26" s="125"/>
      <c r="AE26" s="125"/>
      <c r="AF26" s="125"/>
      <c r="AG26" s="125" t="s">
        <v>1460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</row>
    <row r="27" spans="1:60" ht="22.5" outlineLevel="1" x14ac:dyDescent="0.2">
      <c r="A27" s="155">
        <v>11</v>
      </c>
      <c r="B27" s="156" t="s">
        <v>430</v>
      </c>
      <c r="C27" s="164" t="s">
        <v>431</v>
      </c>
      <c r="D27" s="157" t="s">
        <v>1616</v>
      </c>
      <c r="E27" s="158">
        <v>17.7</v>
      </c>
      <c r="F27" s="159"/>
      <c r="G27" s="160">
        <f t="shared" si="0"/>
        <v>0</v>
      </c>
      <c r="H27" s="159">
        <v>705.89</v>
      </c>
      <c r="I27" s="160">
        <f t="shared" si="1"/>
        <v>12494.25</v>
      </c>
      <c r="J27" s="159">
        <v>661.11</v>
      </c>
      <c r="K27" s="160">
        <f t="shared" si="2"/>
        <v>11701.65</v>
      </c>
      <c r="L27" s="160">
        <v>21</v>
      </c>
      <c r="M27" s="160">
        <f t="shared" si="3"/>
        <v>0</v>
      </c>
      <c r="N27" s="158">
        <v>1.7</v>
      </c>
      <c r="O27" s="158">
        <f t="shared" si="4"/>
        <v>30.09</v>
      </c>
      <c r="P27" s="158">
        <v>0</v>
      </c>
      <c r="Q27" s="158">
        <f t="shared" si="5"/>
        <v>0</v>
      </c>
      <c r="R27" s="160"/>
      <c r="S27" s="160" t="s">
        <v>1617</v>
      </c>
      <c r="T27" s="161" t="s">
        <v>1617</v>
      </c>
      <c r="U27" s="135">
        <v>0</v>
      </c>
      <c r="V27" s="135">
        <f t="shared" si="6"/>
        <v>0</v>
      </c>
      <c r="W27" s="135"/>
      <c r="X27" s="135" t="s">
        <v>1458</v>
      </c>
      <c r="Y27" s="135" t="s">
        <v>1459</v>
      </c>
      <c r="Z27" s="125"/>
      <c r="AA27" s="125"/>
      <c r="AB27" s="125"/>
      <c r="AC27" s="125"/>
      <c r="AD27" s="125"/>
      <c r="AE27" s="125"/>
      <c r="AF27" s="125"/>
      <c r="AG27" s="125" t="s">
        <v>1460</v>
      </c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</row>
    <row r="28" spans="1:60" outlineLevel="1" x14ac:dyDescent="0.2">
      <c r="A28" s="155">
        <v>12</v>
      </c>
      <c r="B28" s="156" t="s">
        <v>506</v>
      </c>
      <c r="C28" s="164" t="s">
        <v>507</v>
      </c>
      <c r="D28" s="157" t="s">
        <v>1641</v>
      </c>
      <c r="E28" s="158">
        <v>3</v>
      </c>
      <c r="F28" s="159"/>
      <c r="G28" s="160">
        <f t="shared" si="0"/>
        <v>0</v>
      </c>
      <c r="H28" s="159">
        <v>1.98</v>
      </c>
      <c r="I28" s="160">
        <f t="shared" si="1"/>
        <v>5.94</v>
      </c>
      <c r="J28" s="159">
        <v>25.22</v>
      </c>
      <c r="K28" s="160">
        <f t="shared" si="2"/>
        <v>75.66</v>
      </c>
      <c r="L28" s="160">
        <v>21</v>
      </c>
      <c r="M28" s="160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60"/>
      <c r="S28" s="160" t="s">
        <v>1617</v>
      </c>
      <c r="T28" s="161" t="s">
        <v>1617</v>
      </c>
      <c r="U28" s="135">
        <v>0</v>
      </c>
      <c r="V28" s="135">
        <f t="shared" si="6"/>
        <v>0</v>
      </c>
      <c r="W28" s="135"/>
      <c r="X28" s="135" t="s">
        <v>1458</v>
      </c>
      <c r="Y28" s="135" t="s">
        <v>1459</v>
      </c>
      <c r="Z28" s="125"/>
      <c r="AA28" s="125"/>
      <c r="AB28" s="125"/>
      <c r="AC28" s="125"/>
      <c r="AD28" s="125"/>
      <c r="AE28" s="125"/>
      <c r="AF28" s="125"/>
      <c r="AG28" s="125" t="s">
        <v>1460</v>
      </c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</row>
    <row r="29" spans="1:60" outlineLevel="1" x14ac:dyDescent="0.2">
      <c r="A29" s="155">
        <v>13</v>
      </c>
      <c r="B29" s="156" t="s">
        <v>513</v>
      </c>
      <c r="C29" s="164" t="s">
        <v>514</v>
      </c>
      <c r="D29" s="157" t="s">
        <v>1641</v>
      </c>
      <c r="E29" s="158">
        <v>3</v>
      </c>
      <c r="F29" s="159"/>
      <c r="G29" s="160">
        <f t="shared" si="0"/>
        <v>0</v>
      </c>
      <c r="H29" s="159">
        <v>0</v>
      </c>
      <c r="I29" s="160">
        <f t="shared" si="1"/>
        <v>0</v>
      </c>
      <c r="J29" s="159">
        <v>106</v>
      </c>
      <c r="K29" s="160">
        <f t="shared" si="2"/>
        <v>318</v>
      </c>
      <c r="L29" s="160">
        <v>21</v>
      </c>
      <c r="M29" s="160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60"/>
      <c r="S29" s="160" t="s">
        <v>1617</v>
      </c>
      <c r="T29" s="161" t="s">
        <v>1617</v>
      </c>
      <c r="U29" s="135">
        <v>0</v>
      </c>
      <c r="V29" s="135">
        <f t="shared" si="6"/>
        <v>0</v>
      </c>
      <c r="W29" s="135"/>
      <c r="X29" s="135" t="s">
        <v>1458</v>
      </c>
      <c r="Y29" s="135" t="s">
        <v>1459</v>
      </c>
      <c r="Z29" s="125"/>
      <c r="AA29" s="125"/>
      <c r="AB29" s="125"/>
      <c r="AC29" s="125"/>
      <c r="AD29" s="125"/>
      <c r="AE29" s="125"/>
      <c r="AF29" s="125"/>
      <c r="AG29" s="125" t="s">
        <v>1460</v>
      </c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</row>
    <row r="30" spans="1:60" ht="22.5" outlineLevel="1" x14ac:dyDescent="0.2">
      <c r="A30" s="147">
        <v>14</v>
      </c>
      <c r="B30" s="148" t="s">
        <v>1652</v>
      </c>
      <c r="C30" s="163" t="s">
        <v>1653</v>
      </c>
      <c r="D30" s="149" t="s">
        <v>1616</v>
      </c>
      <c r="E30" s="150">
        <v>21.52</v>
      </c>
      <c r="F30" s="151"/>
      <c r="G30" s="152">
        <f t="shared" si="0"/>
        <v>0</v>
      </c>
      <c r="H30" s="151">
        <v>0</v>
      </c>
      <c r="I30" s="152">
        <f t="shared" si="1"/>
        <v>0</v>
      </c>
      <c r="J30" s="151">
        <v>560</v>
      </c>
      <c r="K30" s="152">
        <f t="shared" si="2"/>
        <v>12051.2</v>
      </c>
      <c r="L30" s="152">
        <v>21</v>
      </c>
      <c r="M30" s="152">
        <f t="shared" si="3"/>
        <v>0</v>
      </c>
      <c r="N30" s="150">
        <v>0</v>
      </c>
      <c r="O30" s="150">
        <f t="shared" si="4"/>
        <v>0</v>
      </c>
      <c r="P30" s="150">
        <v>0</v>
      </c>
      <c r="Q30" s="150">
        <f t="shared" si="5"/>
        <v>0</v>
      </c>
      <c r="R30" s="152"/>
      <c r="S30" s="152" t="s">
        <v>1456</v>
      </c>
      <c r="T30" s="153" t="s">
        <v>1457</v>
      </c>
      <c r="U30" s="135">
        <v>0</v>
      </c>
      <c r="V30" s="135">
        <f t="shared" si="6"/>
        <v>0</v>
      </c>
      <c r="W30" s="135"/>
      <c r="X30" s="135" t="s">
        <v>1458</v>
      </c>
      <c r="Y30" s="135" t="s">
        <v>1459</v>
      </c>
      <c r="Z30" s="125"/>
      <c r="AA30" s="125"/>
      <c r="AB30" s="125"/>
      <c r="AC30" s="125"/>
      <c r="AD30" s="125"/>
      <c r="AE30" s="125"/>
      <c r="AF30" s="125"/>
      <c r="AG30" s="125" t="s">
        <v>1460</v>
      </c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</row>
    <row r="31" spans="1:60" outlineLevel="2" x14ac:dyDescent="0.2">
      <c r="A31" s="132"/>
      <c r="B31" s="133"/>
      <c r="C31" s="170" t="s">
        <v>592</v>
      </c>
      <c r="D31" s="168"/>
      <c r="E31" s="169">
        <v>21.52</v>
      </c>
      <c r="F31" s="135"/>
      <c r="G31" s="135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5"/>
      <c r="AA31" s="125"/>
      <c r="AB31" s="125"/>
      <c r="AC31" s="125"/>
      <c r="AD31" s="125"/>
      <c r="AE31" s="125"/>
      <c r="AF31" s="125"/>
      <c r="AG31" s="125" t="s">
        <v>1619</v>
      </c>
      <c r="AH31" s="125">
        <v>0</v>
      </c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</row>
    <row r="32" spans="1:60" outlineLevel="1" x14ac:dyDescent="0.2">
      <c r="A32" s="155">
        <v>15</v>
      </c>
      <c r="B32" s="156" t="s">
        <v>521</v>
      </c>
      <c r="C32" s="164" t="s">
        <v>522</v>
      </c>
      <c r="D32" s="157" t="s">
        <v>2031</v>
      </c>
      <c r="E32" s="158">
        <v>0.1</v>
      </c>
      <c r="F32" s="159"/>
      <c r="G32" s="160">
        <f>ROUND(E32*F32,2)</f>
        <v>0</v>
      </c>
      <c r="H32" s="159">
        <v>146.5</v>
      </c>
      <c r="I32" s="160">
        <f>ROUND(E32*H32,2)</f>
        <v>14.65</v>
      </c>
      <c r="J32" s="159">
        <v>0</v>
      </c>
      <c r="K32" s="160">
        <f>ROUND(E32*J32,2)</f>
        <v>0</v>
      </c>
      <c r="L32" s="160">
        <v>21</v>
      </c>
      <c r="M32" s="160">
        <f>G32*(1+L32/100)</f>
        <v>0</v>
      </c>
      <c r="N32" s="158">
        <v>1E-3</v>
      </c>
      <c r="O32" s="158">
        <f>ROUND(E32*N32,2)</f>
        <v>0</v>
      </c>
      <c r="P32" s="158">
        <v>0</v>
      </c>
      <c r="Q32" s="158">
        <f>ROUND(E32*P32,2)</f>
        <v>0</v>
      </c>
      <c r="R32" s="160" t="s">
        <v>1657</v>
      </c>
      <c r="S32" s="160" t="s">
        <v>1617</v>
      </c>
      <c r="T32" s="161" t="s">
        <v>1617</v>
      </c>
      <c r="U32" s="135">
        <v>0</v>
      </c>
      <c r="V32" s="135">
        <f>ROUND(E32*U32,2)</f>
        <v>0</v>
      </c>
      <c r="W32" s="135"/>
      <c r="X32" s="135" t="s">
        <v>1541</v>
      </c>
      <c r="Y32" s="135" t="s">
        <v>1459</v>
      </c>
      <c r="Z32" s="125"/>
      <c r="AA32" s="125"/>
      <c r="AB32" s="125"/>
      <c r="AC32" s="125"/>
      <c r="AD32" s="125"/>
      <c r="AE32" s="125"/>
      <c r="AF32" s="125"/>
      <c r="AG32" s="125" t="s">
        <v>1542</v>
      </c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</row>
    <row r="33" spans="1:60" x14ac:dyDescent="0.2">
      <c r="A33" s="140" t="s">
        <v>1451</v>
      </c>
      <c r="B33" s="141" t="s">
        <v>1305</v>
      </c>
      <c r="C33" s="162" t="s">
        <v>1306</v>
      </c>
      <c r="D33" s="142"/>
      <c r="E33" s="143"/>
      <c r="F33" s="144"/>
      <c r="G33" s="144">
        <f>SUMIF(AG34:AG34,"&lt;&gt;NOR",G34:G34)</f>
        <v>0</v>
      </c>
      <c r="H33" s="144"/>
      <c r="I33" s="144">
        <f>SUM(I34:I34)</f>
        <v>2639.24</v>
      </c>
      <c r="J33" s="144"/>
      <c r="K33" s="144">
        <f>SUM(K34:K34)</f>
        <v>2697.3</v>
      </c>
      <c r="L33" s="144"/>
      <c r="M33" s="144">
        <f>SUM(M34:M34)</f>
        <v>0</v>
      </c>
      <c r="N33" s="143"/>
      <c r="O33" s="143">
        <f>SUM(O34:O34)</f>
        <v>7.22</v>
      </c>
      <c r="P33" s="143"/>
      <c r="Q33" s="143">
        <f>SUM(Q34:Q34)</f>
        <v>0</v>
      </c>
      <c r="R33" s="144"/>
      <c r="S33" s="144"/>
      <c r="T33" s="145"/>
      <c r="U33" s="139"/>
      <c r="V33" s="139">
        <f>SUM(V34:V34)</f>
        <v>0</v>
      </c>
      <c r="W33" s="139"/>
      <c r="X33" s="139"/>
      <c r="Y33" s="139"/>
      <c r="AG33" t="s">
        <v>1452</v>
      </c>
    </row>
    <row r="34" spans="1:60" outlineLevel="1" x14ac:dyDescent="0.2">
      <c r="A34" s="155">
        <v>16</v>
      </c>
      <c r="B34" s="156" t="s">
        <v>434</v>
      </c>
      <c r="C34" s="164" t="s">
        <v>435</v>
      </c>
      <c r="D34" s="157" t="s">
        <v>1616</v>
      </c>
      <c r="E34" s="158">
        <v>3.82</v>
      </c>
      <c r="F34" s="159"/>
      <c r="G34" s="160">
        <f>ROUND(E34*F34,2)</f>
        <v>0</v>
      </c>
      <c r="H34" s="159">
        <v>690.9</v>
      </c>
      <c r="I34" s="160">
        <f>ROUND(E34*H34,2)</f>
        <v>2639.24</v>
      </c>
      <c r="J34" s="159">
        <v>706.1</v>
      </c>
      <c r="K34" s="160">
        <f>ROUND(E34*J34,2)</f>
        <v>2697.3</v>
      </c>
      <c r="L34" s="160">
        <v>21</v>
      </c>
      <c r="M34" s="160">
        <f>G34*(1+L34/100)</f>
        <v>0</v>
      </c>
      <c r="N34" s="158">
        <v>1.8907700000000001</v>
      </c>
      <c r="O34" s="158">
        <f>ROUND(E34*N34,2)</f>
        <v>7.22</v>
      </c>
      <c r="P34" s="158">
        <v>0</v>
      </c>
      <c r="Q34" s="158">
        <f>ROUND(E34*P34,2)</f>
        <v>0</v>
      </c>
      <c r="R34" s="160"/>
      <c r="S34" s="160" t="s">
        <v>1617</v>
      </c>
      <c r="T34" s="161" t="s">
        <v>1617</v>
      </c>
      <c r="U34" s="135">
        <v>0</v>
      </c>
      <c r="V34" s="135">
        <f>ROUND(E34*U34,2)</f>
        <v>0</v>
      </c>
      <c r="W34" s="135"/>
      <c r="X34" s="135" t="s">
        <v>1458</v>
      </c>
      <c r="Y34" s="135" t="s">
        <v>1459</v>
      </c>
      <c r="Z34" s="125"/>
      <c r="AA34" s="125"/>
      <c r="AB34" s="125"/>
      <c r="AC34" s="125"/>
      <c r="AD34" s="125"/>
      <c r="AE34" s="125"/>
      <c r="AF34" s="125"/>
      <c r="AG34" s="125" t="s">
        <v>1460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</row>
    <row r="35" spans="1:60" x14ac:dyDescent="0.2">
      <c r="A35" s="140" t="s">
        <v>1451</v>
      </c>
      <c r="B35" s="141" t="s">
        <v>1315</v>
      </c>
      <c r="C35" s="162" t="s">
        <v>1316</v>
      </c>
      <c r="D35" s="142"/>
      <c r="E35" s="143"/>
      <c r="F35" s="144"/>
      <c r="G35" s="144">
        <f>SUMIF(AG36:AG52,"&lt;&gt;NOR",G36:G52)</f>
        <v>0</v>
      </c>
      <c r="H35" s="144"/>
      <c r="I35" s="144">
        <f>SUM(I36:I52)</f>
        <v>71055.429999999993</v>
      </c>
      <c r="J35" s="144"/>
      <c r="K35" s="144">
        <f>SUM(K36:K52)</f>
        <v>72826.09</v>
      </c>
      <c r="L35" s="144"/>
      <c r="M35" s="144">
        <f>SUM(M36:M52)</f>
        <v>0</v>
      </c>
      <c r="N35" s="143"/>
      <c r="O35" s="143">
        <f>SUM(O36:O52)</f>
        <v>0.33</v>
      </c>
      <c r="P35" s="143"/>
      <c r="Q35" s="143">
        <f>SUM(Q36:Q52)</f>
        <v>0</v>
      </c>
      <c r="R35" s="144"/>
      <c r="S35" s="144"/>
      <c r="T35" s="145"/>
      <c r="U35" s="139"/>
      <c r="V35" s="139">
        <f>SUM(V36:V52)</f>
        <v>0</v>
      </c>
      <c r="W35" s="139"/>
      <c r="X35" s="139"/>
      <c r="Y35" s="139"/>
      <c r="AG35" t="s">
        <v>1452</v>
      </c>
    </row>
    <row r="36" spans="1:60" outlineLevel="1" x14ac:dyDescent="0.2">
      <c r="A36" s="155">
        <v>17</v>
      </c>
      <c r="B36" s="156" t="s">
        <v>593</v>
      </c>
      <c r="C36" s="164" t="s">
        <v>594</v>
      </c>
      <c r="D36" s="157" t="s">
        <v>1716</v>
      </c>
      <c r="E36" s="158">
        <v>57.7</v>
      </c>
      <c r="F36" s="159"/>
      <c r="G36" s="160">
        <f>ROUND(E36*F36,2)</f>
        <v>0</v>
      </c>
      <c r="H36" s="159">
        <v>0</v>
      </c>
      <c r="I36" s="160">
        <f>ROUND(E36*H36,2)</f>
        <v>0</v>
      </c>
      <c r="J36" s="159">
        <v>127.5</v>
      </c>
      <c r="K36" s="160">
        <f>ROUND(E36*J36,2)</f>
        <v>7356.75</v>
      </c>
      <c r="L36" s="160">
        <v>21</v>
      </c>
      <c r="M36" s="160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60"/>
      <c r="S36" s="160" t="s">
        <v>1617</v>
      </c>
      <c r="T36" s="161" t="s">
        <v>1617</v>
      </c>
      <c r="U36" s="135">
        <v>0</v>
      </c>
      <c r="V36" s="135">
        <f>ROUND(E36*U36,2)</f>
        <v>0</v>
      </c>
      <c r="W36" s="135"/>
      <c r="X36" s="135" t="s">
        <v>1458</v>
      </c>
      <c r="Y36" s="135" t="s">
        <v>1459</v>
      </c>
      <c r="Z36" s="125"/>
      <c r="AA36" s="125"/>
      <c r="AB36" s="125"/>
      <c r="AC36" s="125"/>
      <c r="AD36" s="125"/>
      <c r="AE36" s="125"/>
      <c r="AF36" s="125"/>
      <c r="AG36" s="125" t="s">
        <v>1460</v>
      </c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</row>
    <row r="37" spans="1:60" outlineLevel="1" x14ac:dyDescent="0.2">
      <c r="A37" s="147">
        <v>18</v>
      </c>
      <c r="B37" s="148" t="s">
        <v>595</v>
      </c>
      <c r="C37" s="163" t="s">
        <v>596</v>
      </c>
      <c r="D37" s="149" t="s">
        <v>1672</v>
      </c>
      <c r="E37" s="150">
        <v>12</v>
      </c>
      <c r="F37" s="151"/>
      <c r="G37" s="152">
        <f>ROUND(E37*F37,2)</f>
        <v>0</v>
      </c>
      <c r="H37" s="151">
        <v>0</v>
      </c>
      <c r="I37" s="152">
        <f>ROUND(E37*H37,2)</f>
        <v>0</v>
      </c>
      <c r="J37" s="151">
        <v>248</v>
      </c>
      <c r="K37" s="152">
        <f>ROUND(E37*J37,2)</f>
        <v>2976</v>
      </c>
      <c r="L37" s="152">
        <v>21</v>
      </c>
      <c r="M37" s="152">
        <f>G37*(1+L37/100)</f>
        <v>0</v>
      </c>
      <c r="N37" s="150">
        <v>0</v>
      </c>
      <c r="O37" s="150">
        <f>ROUND(E37*N37,2)</f>
        <v>0</v>
      </c>
      <c r="P37" s="150">
        <v>0</v>
      </c>
      <c r="Q37" s="150">
        <f>ROUND(E37*P37,2)</f>
        <v>0</v>
      </c>
      <c r="R37" s="152"/>
      <c r="S37" s="152" t="s">
        <v>1617</v>
      </c>
      <c r="T37" s="153" t="s">
        <v>1617</v>
      </c>
      <c r="U37" s="135">
        <v>0</v>
      </c>
      <c r="V37" s="135">
        <f>ROUND(E37*U37,2)</f>
        <v>0</v>
      </c>
      <c r="W37" s="135"/>
      <c r="X37" s="135" t="s">
        <v>1458</v>
      </c>
      <c r="Y37" s="135" t="s">
        <v>1459</v>
      </c>
      <c r="Z37" s="125"/>
      <c r="AA37" s="125"/>
      <c r="AB37" s="125"/>
      <c r="AC37" s="125"/>
      <c r="AD37" s="125"/>
      <c r="AE37" s="125"/>
      <c r="AF37" s="125"/>
      <c r="AG37" s="125" t="s">
        <v>1460</v>
      </c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</row>
    <row r="38" spans="1:60" outlineLevel="2" x14ac:dyDescent="0.2">
      <c r="A38" s="132"/>
      <c r="B38" s="133"/>
      <c r="C38" s="170" t="s">
        <v>369</v>
      </c>
      <c r="D38" s="168"/>
      <c r="E38" s="169">
        <v>12</v>
      </c>
      <c r="F38" s="135"/>
      <c r="G38" s="135"/>
      <c r="H38" s="135"/>
      <c r="I38" s="135"/>
      <c r="J38" s="135"/>
      <c r="K38" s="135"/>
      <c r="L38" s="135"/>
      <c r="M38" s="135"/>
      <c r="N38" s="134"/>
      <c r="O38" s="134"/>
      <c r="P38" s="134"/>
      <c r="Q38" s="134"/>
      <c r="R38" s="135"/>
      <c r="S38" s="135"/>
      <c r="T38" s="135"/>
      <c r="U38" s="135"/>
      <c r="V38" s="135"/>
      <c r="W38" s="135"/>
      <c r="X38" s="135"/>
      <c r="Y38" s="135"/>
      <c r="Z38" s="125"/>
      <c r="AA38" s="125"/>
      <c r="AB38" s="125"/>
      <c r="AC38" s="125"/>
      <c r="AD38" s="125"/>
      <c r="AE38" s="125"/>
      <c r="AF38" s="125"/>
      <c r="AG38" s="125" t="s">
        <v>1619</v>
      </c>
      <c r="AH38" s="125">
        <v>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</row>
    <row r="39" spans="1:60" outlineLevel="1" x14ac:dyDescent="0.2">
      <c r="A39" s="155">
        <v>19</v>
      </c>
      <c r="B39" s="156" t="s">
        <v>597</v>
      </c>
      <c r="C39" s="164" t="s">
        <v>598</v>
      </c>
      <c r="D39" s="157" t="s">
        <v>1716</v>
      </c>
      <c r="E39" s="158">
        <v>57.7</v>
      </c>
      <c r="F39" s="159"/>
      <c r="G39" s="160">
        <f>ROUND(E39*F39,2)</f>
        <v>0</v>
      </c>
      <c r="H39" s="159">
        <v>0.73</v>
      </c>
      <c r="I39" s="160">
        <f>ROUND(E39*H39,2)</f>
        <v>42.12</v>
      </c>
      <c r="J39" s="159">
        <v>23.27</v>
      </c>
      <c r="K39" s="160">
        <f>ROUND(E39*J39,2)</f>
        <v>1342.68</v>
      </c>
      <c r="L39" s="160">
        <v>21</v>
      </c>
      <c r="M39" s="160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60"/>
      <c r="S39" s="160" t="s">
        <v>1617</v>
      </c>
      <c r="T39" s="161" t="s">
        <v>1617</v>
      </c>
      <c r="U39" s="135">
        <v>0</v>
      </c>
      <c r="V39" s="135">
        <f>ROUND(E39*U39,2)</f>
        <v>0</v>
      </c>
      <c r="W39" s="135"/>
      <c r="X39" s="135" t="s">
        <v>1458</v>
      </c>
      <c r="Y39" s="135" t="s">
        <v>1459</v>
      </c>
      <c r="Z39" s="125"/>
      <c r="AA39" s="125"/>
      <c r="AB39" s="125"/>
      <c r="AC39" s="125"/>
      <c r="AD39" s="125"/>
      <c r="AE39" s="125"/>
      <c r="AF39" s="125"/>
      <c r="AG39" s="125" t="s">
        <v>1460</v>
      </c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</row>
    <row r="40" spans="1:60" outlineLevel="1" x14ac:dyDescent="0.2">
      <c r="A40" s="147">
        <v>20</v>
      </c>
      <c r="B40" s="148" t="s">
        <v>599</v>
      </c>
      <c r="C40" s="163" t="s">
        <v>600</v>
      </c>
      <c r="D40" s="149" t="s">
        <v>1716</v>
      </c>
      <c r="E40" s="150">
        <v>57.7</v>
      </c>
      <c r="F40" s="151"/>
      <c r="G40" s="152">
        <f>ROUND(E40*F40,2)</f>
        <v>0</v>
      </c>
      <c r="H40" s="151">
        <v>2.91</v>
      </c>
      <c r="I40" s="152">
        <f>ROUND(E40*H40,2)</f>
        <v>167.91</v>
      </c>
      <c r="J40" s="151">
        <v>111.59</v>
      </c>
      <c r="K40" s="152">
        <f>ROUND(E40*J40,2)</f>
        <v>6438.74</v>
      </c>
      <c r="L40" s="152">
        <v>21</v>
      </c>
      <c r="M40" s="152">
        <f>G40*(1+L40/100)</f>
        <v>0</v>
      </c>
      <c r="N40" s="150">
        <v>0</v>
      </c>
      <c r="O40" s="150">
        <f>ROUND(E40*N40,2)</f>
        <v>0</v>
      </c>
      <c r="P40" s="150">
        <v>0</v>
      </c>
      <c r="Q40" s="150">
        <f>ROUND(E40*P40,2)</f>
        <v>0</v>
      </c>
      <c r="R40" s="152"/>
      <c r="S40" s="152" t="s">
        <v>1617</v>
      </c>
      <c r="T40" s="153" t="s">
        <v>1617</v>
      </c>
      <c r="U40" s="135">
        <v>0</v>
      </c>
      <c r="V40" s="135">
        <f>ROUND(E40*U40,2)</f>
        <v>0</v>
      </c>
      <c r="W40" s="135"/>
      <c r="X40" s="135" t="s">
        <v>1458</v>
      </c>
      <c r="Y40" s="135" t="s">
        <v>1459</v>
      </c>
      <c r="Z40" s="125"/>
      <c r="AA40" s="125"/>
      <c r="AB40" s="125"/>
      <c r="AC40" s="125"/>
      <c r="AD40" s="125"/>
      <c r="AE40" s="125"/>
      <c r="AF40" s="125"/>
      <c r="AG40" s="125" t="s">
        <v>1460</v>
      </c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</row>
    <row r="41" spans="1:60" outlineLevel="2" x14ac:dyDescent="0.2">
      <c r="A41" s="132"/>
      <c r="B41" s="133"/>
      <c r="C41" s="170" t="s">
        <v>601</v>
      </c>
      <c r="D41" s="168"/>
      <c r="E41" s="169">
        <v>57.7</v>
      </c>
      <c r="F41" s="135"/>
      <c r="G41" s="135"/>
      <c r="H41" s="135"/>
      <c r="I41" s="135"/>
      <c r="J41" s="135"/>
      <c r="K41" s="135"/>
      <c r="L41" s="135"/>
      <c r="M41" s="135"/>
      <c r="N41" s="134"/>
      <c r="O41" s="134"/>
      <c r="P41" s="134"/>
      <c r="Q41" s="134"/>
      <c r="R41" s="135"/>
      <c r="S41" s="135"/>
      <c r="T41" s="135"/>
      <c r="U41" s="135"/>
      <c r="V41" s="135"/>
      <c r="W41" s="135"/>
      <c r="X41" s="135"/>
      <c r="Y41" s="135"/>
      <c r="Z41" s="125"/>
      <c r="AA41" s="125"/>
      <c r="AB41" s="125"/>
      <c r="AC41" s="125"/>
      <c r="AD41" s="125"/>
      <c r="AE41" s="125"/>
      <c r="AF41" s="125"/>
      <c r="AG41" s="125" t="s">
        <v>1619</v>
      </c>
      <c r="AH41" s="125">
        <v>0</v>
      </c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</row>
    <row r="42" spans="1:60" outlineLevel="1" x14ac:dyDescent="0.2">
      <c r="A42" s="155">
        <v>21</v>
      </c>
      <c r="B42" s="156" t="s">
        <v>602</v>
      </c>
      <c r="C42" s="164" t="s">
        <v>603</v>
      </c>
      <c r="D42" s="157" t="s">
        <v>1672</v>
      </c>
      <c r="E42" s="158">
        <v>4</v>
      </c>
      <c r="F42" s="159"/>
      <c r="G42" s="160">
        <f t="shared" ref="G42:G49" si="7">ROUND(E42*F42,2)</f>
        <v>0</v>
      </c>
      <c r="H42" s="159">
        <v>0</v>
      </c>
      <c r="I42" s="160">
        <f t="shared" ref="I42:I49" si="8">ROUND(E42*H42,2)</f>
        <v>0</v>
      </c>
      <c r="J42" s="159">
        <v>3950</v>
      </c>
      <c r="K42" s="160">
        <f t="shared" ref="K42:K49" si="9">ROUND(E42*J42,2)</f>
        <v>15800</v>
      </c>
      <c r="L42" s="160">
        <v>21</v>
      </c>
      <c r="M42" s="160">
        <f t="shared" ref="M42:M49" si="10">G42*(1+L42/100)</f>
        <v>0</v>
      </c>
      <c r="N42" s="158">
        <v>0</v>
      </c>
      <c r="O42" s="158">
        <f t="shared" ref="O42:O49" si="11">ROUND(E42*N42,2)</f>
        <v>0</v>
      </c>
      <c r="P42" s="158">
        <v>0</v>
      </c>
      <c r="Q42" s="158">
        <f t="shared" ref="Q42:Q49" si="12">ROUND(E42*P42,2)</f>
        <v>0</v>
      </c>
      <c r="R42" s="160"/>
      <c r="S42" s="160" t="s">
        <v>1456</v>
      </c>
      <c r="T42" s="161" t="s">
        <v>1457</v>
      </c>
      <c r="U42" s="135">
        <v>0</v>
      </c>
      <c r="V42" s="135">
        <f t="shared" ref="V42:V49" si="13">ROUND(E42*U42,2)</f>
        <v>0</v>
      </c>
      <c r="W42" s="135"/>
      <c r="X42" s="135" t="s">
        <v>1458</v>
      </c>
      <c r="Y42" s="135" t="s">
        <v>1459</v>
      </c>
      <c r="Z42" s="125"/>
      <c r="AA42" s="125"/>
      <c r="AB42" s="125"/>
      <c r="AC42" s="125"/>
      <c r="AD42" s="125"/>
      <c r="AE42" s="125"/>
      <c r="AF42" s="125"/>
      <c r="AG42" s="125" t="s">
        <v>1460</v>
      </c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</row>
    <row r="43" spans="1:60" outlineLevel="1" x14ac:dyDescent="0.2">
      <c r="A43" s="155">
        <v>22</v>
      </c>
      <c r="B43" s="156" t="s">
        <v>604</v>
      </c>
      <c r="C43" s="164" t="s">
        <v>605</v>
      </c>
      <c r="D43" s="157" t="s">
        <v>1672</v>
      </c>
      <c r="E43" s="158">
        <v>2</v>
      </c>
      <c r="F43" s="159"/>
      <c r="G43" s="160">
        <f t="shared" si="7"/>
        <v>0</v>
      </c>
      <c r="H43" s="159">
        <v>0</v>
      </c>
      <c r="I43" s="160">
        <f t="shared" si="8"/>
        <v>0</v>
      </c>
      <c r="J43" s="159">
        <v>1740</v>
      </c>
      <c r="K43" s="160">
        <f t="shared" si="9"/>
        <v>3480</v>
      </c>
      <c r="L43" s="160">
        <v>21</v>
      </c>
      <c r="M43" s="160">
        <f t="shared" si="10"/>
        <v>0</v>
      </c>
      <c r="N43" s="158">
        <v>0</v>
      </c>
      <c r="O43" s="158">
        <f t="shared" si="11"/>
        <v>0</v>
      </c>
      <c r="P43" s="158">
        <v>0</v>
      </c>
      <c r="Q43" s="158">
        <f t="shared" si="12"/>
        <v>0</v>
      </c>
      <c r="R43" s="160"/>
      <c r="S43" s="160" t="s">
        <v>1456</v>
      </c>
      <c r="T43" s="161" t="s">
        <v>1457</v>
      </c>
      <c r="U43" s="135">
        <v>0</v>
      </c>
      <c r="V43" s="135">
        <f t="shared" si="13"/>
        <v>0</v>
      </c>
      <c r="W43" s="135"/>
      <c r="X43" s="135" t="s">
        <v>1458</v>
      </c>
      <c r="Y43" s="135" t="s">
        <v>1459</v>
      </c>
      <c r="Z43" s="125"/>
      <c r="AA43" s="125"/>
      <c r="AB43" s="125"/>
      <c r="AC43" s="125"/>
      <c r="AD43" s="125"/>
      <c r="AE43" s="125"/>
      <c r="AF43" s="125"/>
      <c r="AG43" s="125" t="s">
        <v>1460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</row>
    <row r="44" spans="1:60" ht="22.5" outlineLevel="1" x14ac:dyDescent="0.2">
      <c r="A44" s="155">
        <v>23</v>
      </c>
      <c r="B44" s="156" t="s">
        <v>606</v>
      </c>
      <c r="C44" s="164" t="s">
        <v>607</v>
      </c>
      <c r="D44" s="157" t="s">
        <v>1672</v>
      </c>
      <c r="E44" s="158">
        <v>2</v>
      </c>
      <c r="F44" s="159"/>
      <c r="G44" s="160">
        <f t="shared" si="7"/>
        <v>0</v>
      </c>
      <c r="H44" s="159">
        <v>0</v>
      </c>
      <c r="I44" s="160">
        <f t="shared" si="8"/>
        <v>0</v>
      </c>
      <c r="J44" s="159">
        <v>16300</v>
      </c>
      <c r="K44" s="160">
        <f t="shared" si="9"/>
        <v>32600</v>
      </c>
      <c r="L44" s="160">
        <v>21</v>
      </c>
      <c r="M44" s="160">
        <f t="shared" si="10"/>
        <v>0</v>
      </c>
      <c r="N44" s="158">
        <v>0</v>
      </c>
      <c r="O44" s="158">
        <f t="shared" si="11"/>
        <v>0</v>
      </c>
      <c r="P44" s="158">
        <v>0</v>
      </c>
      <c r="Q44" s="158">
        <f t="shared" si="12"/>
        <v>0</v>
      </c>
      <c r="R44" s="160"/>
      <c r="S44" s="160" t="s">
        <v>1456</v>
      </c>
      <c r="T44" s="161" t="s">
        <v>1457</v>
      </c>
      <c r="U44" s="135">
        <v>0</v>
      </c>
      <c r="V44" s="135">
        <f t="shared" si="13"/>
        <v>0</v>
      </c>
      <c r="W44" s="135"/>
      <c r="X44" s="135" t="s">
        <v>1458</v>
      </c>
      <c r="Y44" s="135" t="s">
        <v>1459</v>
      </c>
      <c r="Z44" s="125"/>
      <c r="AA44" s="125"/>
      <c r="AB44" s="125"/>
      <c r="AC44" s="125"/>
      <c r="AD44" s="125"/>
      <c r="AE44" s="125"/>
      <c r="AF44" s="125"/>
      <c r="AG44" s="125" t="s">
        <v>1460</v>
      </c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</row>
    <row r="45" spans="1:60" ht="22.5" outlineLevel="1" x14ac:dyDescent="0.2">
      <c r="A45" s="155">
        <v>24</v>
      </c>
      <c r="B45" s="156" t="s">
        <v>608</v>
      </c>
      <c r="C45" s="164" t="s">
        <v>609</v>
      </c>
      <c r="D45" s="157" t="s">
        <v>1716</v>
      </c>
      <c r="E45" s="158">
        <v>10</v>
      </c>
      <c r="F45" s="159"/>
      <c r="G45" s="160">
        <f t="shared" si="7"/>
        <v>0</v>
      </c>
      <c r="H45" s="159">
        <v>0</v>
      </c>
      <c r="I45" s="160">
        <f t="shared" si="8"/>
        <v>0</v>
      </c>
      <c r="J45" s="159">
        <v>139</v>
      </c>
      <c r="K45" s="160">
        <f t="shared" si="9"/>
        <v>1390</v>
      </c>
      <c r="L45" s="160">
        <v>21</v>
      </c>
      <c r="M45" s="160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60"/>
      <c r="S45" s="160" t="s">
        <v>1456</v>
      </c>
      <c r="T45" s="161" t="s">
        <v>1457</v>
      </c>
      <c r="U45" s="135">
        <v>0</v>
      </c>
      <c r="V45" s="135">
        <f t="shared" si="13"/>
        <v>0</v>
      </c>
      <c r="W45" s="135"/>
      <c r="X45" s="135" t="s">
        <v>1458</v>
      </c>
      <c r="Y45" s="135" t="s">
        <v>1459</v>
      </c>
      <c r="Z45" s="125"/>
      <c r="AA45" s="125"/>
      <c r="AB45" s="125"/>
      <c r="AC45" s="125"/>
      <c r="AD45" s="125"/>
      <c r="AE45" s="125"/>
      <c r="AF45" s="125"/>
      <c r="AG45" s="125" t="s">
        <v>1460</v>
      </c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</row>
    <row r="46" spans="1:60" outlineLevel="1" x14ac:dyDescent="0.2">
      <c r="A46" s="155">
        <v>25</v>
      </c>
      <c r="B46" s="156" t="s">
        <v>610</v>
      </c>
      <c r="C46" s="164" t="s">
        <v>611</v>
      </c>
      <c r="D46" s="157" t="s">
        <v>1716</v>
      </c>
      <c r="E46" s="158">
        <v>57.7</v>
      </c>
      <c r="F46" s="159"/>
      <c r="G46" s="160">
        <f t="shared" si="7"/>
        <v>0</v>
      </c>
      <c r="H46" s="159">
        <v>5.37</v>
      </c>
      <c r="I46" s="160">
        <f t="shared" si="8"/>
        <v>309.85000000000002</v>
      </c>
      <c r="J46" s="159">
        <v>10.83</v>
      </c>
      <c r="K46" s="160">
        <f t="shared" si="9"/>
        <v>624.89</v>
      </c>
      <c r="L46" s="160">
        <v>21</v>
      </c>
      <c r="M46" s="160">
        <f t="shared" si="10"/>
        <v>0</v>
      </c>
      <c r="N46" s="158">
        <v>0</v>
      </c>
      <c r="O46" s="158">
        <f t="shared" si="11"/>
        <v>0</v>
      </c>
      <c r="P46" s="158">
        <v>0</v>
      </c>
      <c r="Q46" s="158">
        <f t="shared" si="12"/>
        <v>0</v>
      </c>
      <c r="R46" s="160"/>
      <c r="S46" s="160" t="s">
        <v>1617</v>
      </c>
      <c r="T46" s="161" t="s">
        <v>1617</v>
      </c>
      <c r="U46" s="135">
        <v>0</v>
      </c>
      <c r="V46" s="135">
        <f t="shared" si="13"/>
        <v>0</v>
      </c>
      <c r="W46" s="135"/>
      <c r="X46" s="135" t="s">
        <v>1458</v>
      </c>
      <c r="Y46" s="135" t="s">
        <v>1459</v>
      </c>
      <c r="Z46" s="125"/>
      <c r="AA46" s="125"/>
      <c r="AB46" s="125"/>
      <c r="AC46" s="125"/>
      <c r="AD46" s="125"/>
      <c r="AE46" s="125"/>
      <c r="AF46" s="125"/>
      <c r="AG46" s="125" t="s">
        <v>1460</v>
      </c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</row>
    <row r="47" spans="1:60" outlineLevel="1" x14ac:dyDescent="0.2">
      <c r="A47" s="155">
        <v>26</v>
      </c>
      <c r="B47" s="156" t="s">
        <v>612</v>
      </c>
      <c r="C47" s="164" t="s">
        <v>613</v>
      </c>
      <c r="D47" s="157" t="s">
        <v>1716</v>
      </c>
      <c r="E47" s="158">
        <v>57.7</v>
      </c>
      <c r="F47" s="159"/>
      <c r="G47" s="160">
        <f t="shared" si="7"/>
        <v>0</v>
      </c>
      <c r="H47" s="159">
        <v>21.24</v>
      </c>
      <c r="I47" s="160">
        <f t="shared" si="8"/>
        <v>1225.55</v>
      </c>
      <c r="J47" s="159">
        <v>14.16</v>
      </c>
      <c r="K47" s="160">
        <f t="shared" si="9"/>
        <v>817.03</v>
      </c>
      <c r="L47" s="160">
        <v>21</v>
      </c>
      <c r="M47" s="160">
        <f t="shared" si="10"/>
        <v>0</v>
      </c>
      <c r="N47" s="158">
        <v>8.0000000000000007E-5</v>
      </c>
      <c r="O47" s="158">
        <f t="shared" si="11"/>
        <v>0</v>
      </c>
      <c r="P47" s="158">
        <v>0</v>
      </c>
      <c r="Q47" s="158">
        <f t="shared" si="12"/>
        <v>0</v>
      </c>
      <c r="R47" s="160"/>
      <c r="S47" s="160" t="s">
        <v>1617</v>
      </c>
      <c r="T47" s="161" t="s">
        <v>1617</v>
      </c>
      <c r="U47" s="135">
        <v>0</v>
      </c>
      <c r="V47" s="135">
        <f t="shared" si="13"/>
        <v>0</v>
      </c>
      <c r="W47" s="135"/>
      <c r="X47" s="135" t="s">
        <v>1458</v>
      </c>
      <c r="Y47" s="135" t="s">
        <v>1459</v>
      </c>
      <c r="Z47" s="125"/>
      <c r="AA47" s="125"/>
      <c r="AB47" s="125"/>
      <c r="AC47" s="125"/>
      <c r="AD47" s="125"/>
      <c r="AE47" s="125"/>
      <c r="AF47" s="125"/>
      <c r="AG47" s="125" t="s">
        <v>1460</v>
      </c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</row>
    <row r="48" spans="1:60" outlineLevel="1" x14ac:dyDescent="0.2">
      <c r="A48" s="155">
        <v>27</v>
      </c>
      <c r="B48" s="156" t="s">
        <v>614</v>
      </c>
      <c r="C48" s="164" t="s">
        <v>615</v>
      </c>
      <c r="D48" s="157" t="s">
        <v>1672</v>
      </c>
      <c r="E48" s="158">
        <v>12</v>
      </c>
      <c r="F48" s="159"/>
      <c r="G48" s="160">
        <f t="shared" si="7"/>
        <v>0</v>
      </c>
      <c r="H48" s="159">
        <v>870</v>
      </c>
      <c r="I48" s="160">
        <f t="shared" si="8"/>
        <v>10440</v>
      </c>
      <c r="J48" s="159">
        <v>0</v>
      </c>
      <c r="K48" s="160">
        <f t="shared" si="9"/>
        <v>0</v>
      </c>
      <c r="L48" s="160">
        <v>21</v>
      </c>
      <c r="M48" s="160">
        <f t="shared" si="10"/>
        <v>0</v>
      </c>
      <c r="N48" s="158">
        <v>0</v>
      </c>
      <c r="O48" s="158">
        <f t="shared" si="11"/>
        <v>0</v>
      </c>
      <c r="P48" s="158">
        <v>0</v>
      </c>
      <c r="Q48" s="158">
        <f t="shared" si="12"/>
        <v>0</v>
      </c>
      <c r="R48" s="160" t="s">
        <v>1657</v>
      </c>
      <c r="S48" s="160" t="s">
        <v>1617</v>
      </c>
      <c r="T48" s="161" t="s">
        <v>1617</v>
      </c>
      <c r="U48" s="135">
        <v>0</v>
      </c>
      <c r="V48" s="135">
        <f t="shared" si="13"/>
        <v>0</v>
      </c>
      <c r="W48" s="135"/>
      <c r="X48" s="135" t="s">
        <v>1541</v>
      </c>
      <c r="Y48" s="135" t="s">
        <v>1459</v>
      </c>
      <c r="Z48" s="125"/>
      <c r="AA48" s="125"/>
      <c r="AB48" s="125"/>
      <c r="AC48" s="125"/>
      <c r="AD48" s="125"/>
      <c r="AE48" s="125"/>
      <c r="AF48" s="125"/>
      <c r="AG48" s="125" t="s">
        <v>1542</v>
      </c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</row>
    <row r="49" spans="1:60" outlineLevel="1" x14ac:dyDescent="0.2">
      <c r="A49" s="147">
        <v>28</v>
      </c>
      <c r="B49" s="148" t="s">
        <v>616</v>
      </c>
      <c r="C49" s="163" t="s">
        <v>617</v>
      </c>
      <c r="D49" s="149" t="s">
        <v>1716</v>
      </c>
      <c r="E49" s="150">
        <v>58</v>
      </c>
      <c r="F49" s="151"/>
      <c r="G49" s="152">
        <f t="shared" si="7"/>
        <v>0</v>
      </c>
      <c r="H49" s="151">
        <v>1015</v>
      </c>
      <c r="I49" s="152">
        <f t="shared" si="8"/>
        <v>58870</v>
      </c>
      <c r="J49" s="151">
        <v>0</v>
      </c>
      <c r="K49" s="152">
        <f t="shared" si="9"/>
        <v>0</v>
      </c>
      <c r="L49" s="152">
        <v>21</v>
      </c>
      <c r="M49" s="152">
        <f t="shared" si="10"/>
        <v>0</v>
      </c>
      <c r="N49" s="150">
        <v>5.6800000000000002E-3</v>
      </c>
      <c r="O49" s="150">
        <f t="shared" si="11"/>
        <v>0.33</v>
      </c>
      <c r="P49" s="150">
        <v>0</v>
      </c>
      <c r="Q49" s="150">
        <f t="shared" si="12"/>
        <v>0</v>
      </c>
      <c r="R49" s="152" t="s">
        <v>1657</v>
      </c>
      <c r="S49" s="152" t="s">
        <v>1617</v>
      </c>
      <c r="T49" s="153" t="s">
        <v>1617</v>
      </c>
      <c r="U49" s="135">
        <v>0</v>
      </c>
      <c r="V49" s="135">
        <f t="shared" si="13"/>
        <v>0</v>
      </c>
      <c r="W49" s="135"/>
      <c r="X49" s="135" t="s">
        <v>1541</v>
      </c>
      <c r="Y49" s="135" t="s">
        <v>1459</v>
      </c>
      <c r="Z49" s="125"/>
      <c r="AA49" s="125"/>
      <c r="AB49" s="125"/>
      <c r="AC49" s="125"/>
      <c r="AD49" s="125"/>
      <c r="AE49" s="125"/>
      <c r="AF49" s="125"/>
      <c r="AG49" s="125" t="s">
        <v>1542</v>
      </c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</row>
    <row r="50" spans="1:60" outlineLevel="2" x14ac:dyDescent="0.2">
      <c r="A50" s="132"/>
      <c r="B50" s="133"/>
      <c r="C50" s="269" t="s">
        <v>618</v>
      </c>
      <c r="D50" s="270"/>
      <c r="E50" s="270"/>
      <c r="F50" s="270"/>
      <c r="G50" s="270"/>
      <c r="H50" s="135"/>
      <c r="I50" s="135"/>
      <c r="J50" s="135"/>
      <c r="K50" s="135"/>
      <c r="L50" s="135"/>
      <c r="M50" s="135"/>
      <c r="N50" s="134"/>
      <c r="O50" s="134"/>
      <c r="P50" s="134"/>
      <c r="Q50" s="134"/>
      <c r="R50" s="135"/>
      <c r="S50" s="135"/>
      <c r="T50" s="135"/>
      <c r="U50" s="135"/>
      <c r="V50" s="135"/>
      <c r="W50" s="135"/>
      <c r="X50" s="135"/>
      <c r="Y50" s="135"/>
      <c r="Z50" s="125"/>
      <c r="AA50" s="125"/>
      <c r="AB50" s="125"/>
      <c r="AC50" s="125"/>
      <c r="AD50" s="125"/>
      <c r="AE50" s="125"/>
      <c r="AF50" s="125"/>
      <c r="AG50" s="125" t="s">
        <v>1462</v>
      </c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</row>
    <row r="51" spans="1:60" outlineLevel="3" x14ac:dyDescent="0.2">
      <c r="A51" s="132"/>
      <c r="B51" s="133"/>
      <c r="C51" s="271" t="s">
        <v>619</v>
      </c>
      <c r="D51" s="272"/>
      <c r="E51" s="272"/>
      <c r="F51" s="272"/>
      <c r="G51" s="272"/>
      <c r="H51" s="135"/>
      <c r="I51" s="135"/>
      <c r="J51" s="135"/>
      <c r="K51" s="135"/>
      <c r="L51" s="135"/>
      <c r="M51" s="135"/>
      <c r="N51" s="134"/>
      <c r="O51" s="134"/>
      <c r="P51" s="134"/>
      <c r="Q51" s="134"/>
      <c r="R51" s="135"/>
      <c r="S51" s="135"/>
      <c r="T51" s="135"/>
      <c r="U51" s="135"/>
      <c r="V51" s="135"/>
      <c r="W51" s="135"/>
      <c r="X51" s="135"/>
      <c r="Y51" s="135"/>
      <c r="Z51" s="125"/>
      <c r="AA51" s="125"/>
      <c r="AB51" s="125"/>
      <c r="AC51" s="125"/>
      <c r="AD51" s="125"/>
      <c r="AE51" s="125"/>
      <c r="AF51" s="125"/>
      <c r="AG51" s="125" t="s">
        <v>1462</v>
      </c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</row>
    <row r="52" spans="1:60" outlineLevel="2" x14ac:dyDescent="0.2">
      <c r="A52" s="132"/>
      <c r="B52" s="133"/>
      <c r="C52" s="170" t="s">
        <v>620</v>
      </c>
      <c r="D52" s="168"/>
      <c r="E52" s="169">
        <v>58</v>
      </c>
      <c r="F52" s="135"/>
      <c r="G52" s="135"/>
      <c r="H52" s="135"/>
      <c r="I52" s="135"/>
      <c r="J52" s="135"/>
      <c r="K52" s="135"/>
      <c r="L52" s="135"/>
      <c r="M52" s="135"/>
      <c r="N52" s="134"/>
      <c r="O52" s="134"/>
      <c r="P52" s="134"/>
      <c r="Q52" s="134"/>
      <c r="R52" s="135"/>
      <c r="S52" s="135"/>
      <c r="T52" s="135"/>
      <c r="U52" s="135"/>
      <c r="V52" s="135"/>
      <c r="W52" s="135"/>
      <c r="X52" s="135"/>
      <c r="Y52" s="135"/>
      <c r="Z52" s="125"/>
      <c r="AA52" s="125"/>
      <c r="AB52" s="125"/>
      <c r="AC52" s="125"/>
      <c r="AD52" s="125"/>
      <c r="AE52" s="125"/>
      <c r="AF52" s="125"/>
      <c r="AG52" s="125" t="s">
        <v>1619</v>
      </c>
      <c r="AH52" s="125">
        <v>0</v>
      </c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</row>
    <row r="53" spans="1:60" x14ac:dyDescent="0.2">
      <c r="A53" s="140" t="s">
        <v>1451</v>
      </c>
      <c r="B53" s="141" t="s">
        <v>1319</v>
      </c>
      <c r="C53" s="162" t="s">
        <v>1320</v>
      </c>
      <c r="D53" s="142"/>
      <c r="E53" s="143"/>
      <c r="F53" s="144"/>
      <c r="G53" s="144">
        <f>SUMIF(AG54:AG54,"&lt;&gt;NOR",G54:G54)</f>
        <v>0</v>
      </c>
      <c r="H53" s="144"/>
      <c r="I53" s="144">
        <f>SUM(I54:I54)</f>
        <v>0</v>
      </c>
      <c r="J53" s="144"/>
      <c r="K53" s="144">
        <f>SUM(K54:K54)</f>
        <v>15000</v>
      </c>
      <c r="L53" s="144"/>
      <c r="M53" s="144">
        <f>SUM(M54:M54)</f>
        <v>0</v>
      </c>
      <c r="N53" s="143"/>
      <c r="O53" s="143">
        <f>SUM(O54:O54)</f>
        <v>0</v>
      </c>
      <c r="P53" s="143"/>
      <c r="Q53" s="143">
        <f>SUM(Q54:Q54)</f>
        <v>0</v>
      </c>
      <c r="R53" s="144"/>
      <c r="S53" s="144"/>
      <c r="T53" s="145"/>
      <c r="U53" s="139"/>
      <c r="V53" s="139">
        <f>SUM(V54:V54)</f>
        <v>0</v>
      </c>
      <c r="W53" s="139"/>
      <c r="X53" s="139"/>
      <c r="Y53" s="139"/>
      <c r="AG53" t="s">
        <v>1452</v>
      </c>
    </row>
    <row r="54" spans="1:60" ht="22.5" outlineLevel="1" x14ac:dyDescent="0.2">
      <c r="A54" s="155">
        <v>29</v>
      </c>
      <c r="B54" s="156" t="s">
        <v>621</v>
      </c>
      <c r="C54" s="164" t="s">
        <v>622</v>
      </c>
      <c r="D54" s="157" t="s">
        <v>1713</v>
      </c>
      <c r="E54" s="158">
        <v>1</v>
      </c>
      <c r="F54" s="159"/>
      <c r="G54" s="160">
        <f>ROUND(E54*F54,2)</f>
        <v>0</v>
      </c>
      <c r="H54" s="159">
        <v>0</v>
      </c>
      <c r="I54" s="160">
        <f>ROUND(E54*H54,2)</f>
        <v>0</v>
      </c>
      <c r="J54" s="159">
        <v>15000</v>
      </c>
      <c r="K54" s="160">
        <f>ROUND(E54*J54,2)</f>
        <v>15000</v>
      </c>
      <c r="L54" s="160">
        <v>21</v>
      </c>
      <c r="M54" s="160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60"/>
      <c r="S54" s="160" t="s">
        <v>1456</v>
      </c>
      <c r="T54" s="161" t="s">
        <v>1457</v>
      </c>
      <c r="U54" s="135">
        <v>0</v>
      </c>
      <c r="V54" s="135">
        <f>ROUND(E54*U54,2)</f>
        <v>0</v>
      </c>
      <c r="W54" s="135"/>
      <c r="X54" s="135" t="s">
        <v>1458</v>
      </c>
      <c r="Y54" s="135" t="s">
        <v>1459</v>
      </c>
      <c r="Z54" s="125"/>
      <c r="AA54" s="125"/>
      <c r="AB54" s="125"/>
      <c r="AC54" s="125"/>
      <c r="AD54" s="125"/>
      <c r="AE54" s="125"/>
      <c r="AF54" s="125"/>
      <c r="AG54" s="125" t="s">
        <v>1460</v>
      </c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</row>
    <row r="55" spans="1:60" x14ac:dyDescent="0.2">
      <c r="A55" s="140" t="s">
        <v>1451</v>
      </c>
      <c r="B55" s="141" t="s">
        <v>1325</v>
      </c>
      <c r="C55" s="162" t="s">
        <v>1326</v>
      </c>
      <c r="D55" s="142"/>
      <c r="E55" s="143"/>
      <c r="F55" s="144"/>
      <c r="G55" s="144">
        <f>SUMIF(AG56:AG59,"&lt;&gt;NOR",G56:G59)</f>
        <v>0</v>
      </c>
      <c r="H55" s="144"/>
      <c r="I55" s="144">
        <f>SUM(I56:I59)</f>
        <v>336.6</v>
      </c>
      <c r="J55" s="144"/>
      <c r="K55" s="144">
        <f>SUM(K56:K59)</f>
        <v>5422.5</v>
      </c>
      <c r="L55" s="144"/>
      <c r="M55" s="144">
        <f>SUM(M56:M59)</f>
        <v>0</v>
      </c>
      <c r="N55" s="143"/>
      <c r="O55" s="143">
        <f>SUM(O56:O59)</f>
        <v>0.01</v>
      </c>
      <c r="P55" s="143"/>
      <c r="Q55" s="143">
        <f>SUM(Q56:Q59)</f>
        <v>1.89</v>
      </c>
      <c r="R55" s="144"/>
      <c r="S55" s="144"/>
      <c r="T55" s="145"/>
      <c r="U55" s="139"/>
      <c r="V55" s="139">
        <f>SUM(V56:V59)</f>
        <v>0</v>
      </c>
      <c r="W55" s="139"/>
      <c r="X55" s="139"/>
      <c r="Y55" s="139"/>
      <c r="AG55" t="s">
        <v>1452</v>
      </c>
    </row>
    <row r="56" spans="1:60" ht="22.5" outlineLevel="1" x14ac:dyDescent="0.2">
      <c r="A56" s="147">
        <v>30</v>
      </c>
      <c r="B56" s="148" t="s">
        <v>623</v>
      </c>
      <c r="C56" s="163" t="s">
        <v>624</v>
      </c>
      <c r="D56" s="149" t="s">
        <v>1716</v>
      </c>
      <c r="E56" s="150">
        <v>30</v>
      </c>
      <c r="F56" s="151"/>
      <c r="G56" s="152">
        <f>ROUND(E56*F56,2)</f>
        <v>0</v>
      </c>
      <c r="H56" s="151">
        <v>11.22</v>
      </c>
      <c r="I56" s="152">
        <f>ROUND(E56*H56,2)</f>
        <v>336.6</v>
      </c>
      <c r="J56" s="151">
        <v>61.68</v>
      </c>
      <c r="K56" s="152">
        <f>ROUND(E56*J56,2)</f>
        <v>1850.4</v>
      </c>
      <c r="L56" s="152">
        <v>21</v>
      </c>
      <c r="M56" s="152">
        <f>G56*(1+L56/100)</f>
        <v>0</v>
      </c>
      <c r="N56" s="150">
        <v>3.8000000000000002E-4</v>
      </c>
      <c r="O56" s="150">
        <f>ROUND(E56*N56,2)</f>
        <v>0.01</v>
      </c>
      <c r="P56" s="150">
        <v>6.3E-2</v>
      </c>
      <c r="Q56" s="150">
        <f>ROUND(E56*P56,2)</f>
        <v>1.89</v>
      </c>
      <c r="R56" s="152"/>
      <c r="S56" s="152" t="s">
        <v>1617</v>
      </c>
      <c r="T56" s="153" t="s">
        <v>1617</v>
      </c>
      <c r="U56" s="135">
        <v>0</v>
      </c>
      <c r="V56" s="135">
        <f>ROUND(E56*U56,2)</f>
        <v>0</v>
      </c>
      <c r="W56" s="135"/>
      <c r="X56" s="135" t="s">
        <v>1458</v>
      </c>
      <c r="Y56" s="135" t="s">
        <v>1459</v>
      </c>
      <c r="Z56" s="125"/>
      <c r="AA56" s="125"/>
      <c r="AB56" s="125"/>
      <c r="AC56" s="125"/>
      <c r="AD56" s="125"/>
      <c r="AE56" s="125"/>
      <c r="AF56" s="125"/>
      <c r="AG56" s="125" t="s">
        <v>1460</v>
      </c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</row>
    <row r="57" spans="1:60" outlineLevel="2" x14ac:dyDescent="0.2">
      <c r="A57" s="132"/>
      <c r="B57" s="133"/>
      <c r="C57" s="170" t="s">
        <v>625</v>
      </c>
      <c r="D57" s="168"/>
      <c r="E57" s="169">
        <v>30</v>
      </c>
      <c r="F57" s="135"/>
      <c r="G57" s="135"/>
      <c r="H57" s="135"/>
      <c r="I57" s="135"/>
      <c r="J57" s="135"/>
      <c r="K57" s="135"/>
      <c r="L57" s="135"/>
      <c r="M57" s="135"/>
      <c r="N57" s="134"/>
      <c r="O57" s="134"/>
      <c r="P57" s="134"/>
      <c r="Q57" s="134"/>
      <c r="R57" s="135"/>
      <c r="S57" s="135"/>
      <c r="T57" s="135"/>
      <c r="U57" s="135"/>
      <c r="V57" s="135"/>
      <c r="W57" s="135"/>
      <c r="X57" s="135"/>
      <c r="Y57" s="135"/>
      <c r="Z57" s="125"/>
      <c r="AA57" s="125"/>
      <c r="AB57" s="125"/>
      <c r="AC57" s="125"/>
      <c r="AD57" s="125"/>
      <c r="AE57" s="125"/>
      <c r="AF57" s="125"/>
      <c r="AG57" s="125" t="s">
        <v>1619</v>
      </c>
      <c r="AH57" s="125">
        <v>0</v>
      </c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</row>
    <row r="58" spans="1:60" ht="22.5" outlineLevel="1" x14ac:dyDescent="0.2">
      <c r="A58" s="147">
        <v>31</v>
      </c>
      <c r="B58" s="148" t="s">
        <v>2099</v>
      </c>
      <c r="C58" s="163" t="s">
        <v>2100</v>
      </c>
      <c r="D58" s="149" t="s">
        <v>1682</v>
      </c>
      <c r="E58" s="150">
        <v>1.89</v>
      </c>
      <c r="F58" s="151"/>
      <c r="G58" s="152">
        <f>ROUND(E58*F58,2)</f>
        <v>0</v>
      </c>
      <c r="H58" s="151">
        <v>0</v>
      </c>
      <c r="I58" s="152">
        <f>ROUND(E58*H58,2)</f>
        <v>0</v>
      </c>
      <c r="J58" s="151">
        <v>1890</v>
      </c>
      <c r="K58" s="152">
        <f>ROUND(E58*J58,2)</f>
        <v>3572.1</v>
      </c>
      <c r="L58" s="152">
        <v>21</v>
      </c>
      <c r="M58" s="152">
        <f>G58*(1+L58/100)</f>
        <v>0</v>
      </c>
      <c r="N58" s="150">
        <v>0</v>
      </c>
      <c r="O58" s="150">
        <f>ROUND(E58*N58,2)</f>
        <v>0</v>
      </c>
      <c r="P58" s="150">
        <v>0</v>
      </c>
      <c r="Q58" s="150">
        <f>ROUND(E58*P58,2)</f>
        <v>0</v>
      </c>
      <c r="R58" s="152"/>
      <c r="S58" s="152" t="s">
        <v>1456</v>
      </c>
      <c r="T58" s="153" t="s">
        <v>1457</v>
      </c>
      <c r="U58" s="135">
        <v>0</v>
      </c>
      <c r="V58" s="135">
        <f>ROUND(E58*U58,2)</f>
        <v>0</v>
      </c>
      <c r="W58" s="135"/>
      <c r="X58" s="135" t="s">
        <v>1458</v>
      </c>
      <c r="Y58" s="135" t="s">
        <v>1459</v>
      </c>
      <c r="Z58" s="125"/>
      <c r="AA58" s="125"/>
      <c r="AB58" s="125"/>
      <c r="AC58" s="125"/>
      <c r="AD58" s="125"/>
      <c r="AE58" s="125"/>
      <c r="AF58" s="125"/>
      <c r="AG58" s="125" t="s">
        <v>1460</v>
      </c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</row>
    <row r="59" spans="1:60" outlineLevel="2" x14ac:dyDescent="0.2">
      <c r="A59" s="132"/>
      <c r="B59" s="133"/>
      <c r="C59" s="170" t="s">
        <v>626</v>
      </c>
      <c r="D59" s="168"/>
      <c r="E59" s="169">
        <v>1.89</v>
      </c>
      <c r="F59" s="135"/>
      <c r="G59" s="135"/>
      <c r="H59" s="135"/>
      <c r="I59" s="135"/>
      <c r="J59" s="135"/>
      <c r="K59" s="135"/>
      <c r="L59" s="135"/>
      <c r="M59" s="135"/>
      <c r="N59" s="134"/>
      <c r="O59" s="134"/>
      <c r="P59" s="134"/>
      <c r="Q59" s="134"/>
      <c r="R59" s="135"/>
      <c r="S59" s="135"/>
      <c r="T59" s="135"/>
      <c r="U59" s="135"/>
      <c r="V59" s="135"/>
      <c r="W59" s="135"/>
      <c r="X59" s="135"/>
      <c r="Y59" s="135"/>
      <c r="Z59" s="125"/>
      <c r="AA59" s="125"/>
      <c r="AB59" s="125"/>
      <c r="AC59" s="125"/>
      <c r="AD59" s="125"/>
      <c r="AE59" s="125"/>
      <c r="AF59" s="125"/>
      <c r="AG59" s="125" t="s">
        <v>1619</v>
      </c>
      <c r="AH59" s="125">
        <v>0</v>
      </c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</row>
    <row r="60" spans="1:60" x14ac:dyDescent="0.2">
      <c r="A60" s="140" t="s">
        <v>1451</v>
      </c>
      <c r="B60" s="141" t="s">
        <v>1327</v>
      </c>
      <c r="C60" s="162" t="s">
        <v>1328</v>
      </c>
      <c r="D60" s="142"/>
      <c r="E60" s="143"/>
      <c r="F60" s="144"/>
      <c r="G60" s="144">
        <f>SUMIF(AG61:AG61,"&lt;&gt;NOR",G61:G61)</f>
        <v>0</v>
      </c>
      <c r="H60" s="144"/>
      <c r="I60" s="144">
        <f>SUM(I61:I61)</f>
        <v>0</v>
      </c>
      <c r="J60" s="144"/>
      <c r="K60" s="144">
        <f>SUM(K61:K61)</f>
        <v>6053.37</v>
      </c>
      <c r="L60" s="144"/>
      <c r="M60" s="144">
        <f>SUM(M61:M61)</f>
        <v>0</v>
      </c>
      <c r="N60" s="143"/>
      <c r="O60" s="143">
        <f>SUM(O61:O61)</f>
        <v>0</v>
      </c>
      <c r="P60" s="143"/>
      <c r="Q60" s="143">
        <f>SUM(Q61:Q61)</f>
        <v>0</v>
      </c>
      <c r="R60" s="144"/>
      <c r="S60" s="144"/>
      <c r="T60" s="145"/>
      <c r="U60" s="139"/>
      <c r="V60" s="139">
        <f>SUM(V61:V61)</f>
        <v>0</v>
      </c>
      <c r="W60" s="139"/>
      <c r="X60" s="139"/>
      <c r="Y60" s="139"/>
      <c r="AG60" t="s">
        <v>1452</v>
      </c>
    </row>
    <row r="61" spans="1:60" outlineLevel="1" x14ac:dyDescent="0.2">
      <c r="A61" s="147">
        <v>32</v>
      </c>
      <c r="B61" s="148" t="s">
        <v>469</v>
      </c>
      <c r="C61" s="163" t="s">
        <v>470</v>
      </c>
      <c r="D61" s="149" t="s">
        <v>1682</v>
      </c>
      <c r="E61" s="150">
        <v>37.833559999999999</v>
      </c>
      <c r="F61" s="151"/>
      <c r="G61" s="152">
        <f>ROUND(E61*F61,2)</f>
        <v>0</v>
      </c>
      <c r="H61" s="151">
        <v>0</v>
      </c>
      <c r="I61" s="152">
        <f>ROUND(E61*H61,2)</f>
        <v>0</v>
      </c>
      <c r="J61" s="151">
        <v>160</v>
      </c>
      <c r="K61" s="152">
        <f>ROUND(E61*J61,2)</f>
        <v>6053.37</v>
      </c>
      <c r="L61" s="152">
        <v>21</v>
      </c>
      <c r="M61" s="152">
        <f>G61*(1+L61/100)</f>
        <v>0</v>
      </c>
      <c r="N61" s="150">
        <v>0</v>
      </c>
      <c r="O61" s="150">
        <f>ROUND(E61*N61,2)</f>
        <v>0</v>
      </c>
      <c r="P61" s="150">
        <v>0</v>
      </c>
      <c r="Q61" s="150">
        <f>ROUND(E61*P61,2)</f>
        <v>0</v>
      </c>
      <c r="R61" s="152"/>
      <c r="S61" s="152" t="s">
        <v>1617</v>
      </c>
      <c r="T61" s="153" t="s">
        <v>1617</v>
      </c>
      <c r="U61" s="135">
        <v>0</v>
      </c>
      <c r="V61" s="135">
        <f>ROUND(E61*U61,2)</f>
        <v>0</v>
      </c>
      <c r="W61" s="135"/>
      <c r="X61" s="135" t="s">
        <v>1458</v>
      </c>
      <c r="Y61" s="135" t="s">
        <v>1459</v>
      </c>
      <c r="Z61" s="125"/>
      <c r="AA61" s="125"/>
      <c r="AB61" s="125"/>
      <c r="AC61" s="125"/>
      <c r="AD61" s="125"/>
      <c r="AE61" s="125"/>
      <c r="AF61" s="125"/>
      <c r="AG61" s="125" t="s">
        <v>1460</v>
      </c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</row>
    <row r="62" spans="1:60" x14ac:dyDescent="0.2">
      <c r="A62" s="3"/>
      <c r="B62" s="4"/>
      <c r="C62" s="16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15</v>
      </c>
      <c r="AF62">
        <v>21</v>
      </c>
      <c r="AG62" t="s">
        <v>1437</v>
      </c>
    </row>
    <row r="63" spans="1:60" x14ac:dyDescent="0.2">
      <c r="A63" s="128"/>
      <c r="B63" s="129" t="s">
        <v>1263</v>
      </c>
      <c r="C63" s="166"/>
      <c r="D63" s="130"/>
      <c r="E63" s="131"/>
      <c r="F63" s="131"/>
      <c r="G63" s="146">
        <f>G8+G33+G35+G53+G55+G60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1558</v>
      </c>
    </row>
    <row r="64" spans="1:60" x14ac:dyDescent="0.2">
      <c r="A64" s="3"/>
      <c r="B64" s="4"/>
      <c r="C64" s="165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16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3"/>
      <c r="B66" s="4"/>
      <c r="C66" s="16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C67" s="167"/>
      <c r="D67" s="10"/>
      <c r="AG67" t="s">
        <v>1559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formatRows="0"/>
  <mergeCells count="11">
    <mergeCell ref="C51:G51"/>
    <mergeCell ref="C19:G19"/>
    <mergeCell ref="C20:G20"/>
    <mergeCell ref="C21:G21"/>
    <mergeCell ref="C22:G22"/>
    <mergeCell ref="C50:G50"/>
    <mergeCell ref="C18:G18"/>
    <mergeCell ref="A1:G1"/>
    <mergeCell ref="C2:G2"/>
    <mergeCell ref="C3:G3"/>
    <mergeCell ref="C4:G4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6" ma:contentTypeDescription="Vytvoří nový dokument" ma:contentTypeScope="" ma:versionID="26d5f8287bf9f79a0eb719be1df3843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0b617567bc9062beacb2d5fa9591acdc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C58E39-B7C3-4799-9E68-C480328F5E9D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2.xml><?xml version="1.0" encoding="utf-8"?>
<ds:datastoreItem xmlns:ds="http://schemas.openxmlformats.org/officeDocument/2006/customXml" ds:itemID="{66D7D576-D12E-4492-B47E-83A72153938F}"/>
</file>

<file path=customXml/itemProps3.xml><?xml version="1.0" encoding="utf-8"?>
<ds:datastoreItem xmlns:ds="http://schemas.openxmlformats.org/officeDocument/2006/customXml" ds:itemID="{0EF411D0-A344-4A42-9F01-805573C437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OVN</vt:lpstr>
      <vt:lpstr>SO 01 Přístavba staveb.část</vt:lpstr>
      <vt:lpstr>SO 01 Stáv.část staveb.část</vt:lpstr>
      <vt:lpstr>SO 01 ÚT</vt:lpstr>
      <vt:lpstr>SO 01 EI</vt:lpstr>
      <vt:lpstr>SO 01 ZTI</vt:lpstr>
      <vt:lpstr>SO 01 Dešť.kanalizace</vt:lpstr>
      <vt:lpstr>SO 02 Zpevněné plochy</vt:lpstr>
      <vt:lpstr>SO 03 Přeložka vodovodu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OVN!Názvy_tisku</vt:lpstr>
      <vt:lpstr>'SO 01 Dešť.kanalizace'!Názvy_tisku</vt:lpstr>
      <vt:lpstr>'SO 01 EI'!Názvy_tisku</vt:lpstr>
      <vt:lpstr>'SO 01 Přístavba staveb.část'!Názvy_tisku</vt:lpstr>
      <vt:lpstr>'SO 01 Stáv.část staveb.část'!Názvy_tisku</vt:lpstr>
      <vt:lpstr>'SO 01 ÚT'!Názvy_tisku</vt:lpstr>
      <vt:lpstr>'SO 01 ZTI'!Názvy_tisku</vt:lpstr>
      <vt:lpstr>'SO 02 Zpevněné plochy'!Názvy_tisku</vt:lpstr>
      <vt:lpstr>'SO 03 Přeložka vodovodu'!Názvy_tisku</vt:lpstr>
      <vt:lpstr>oadresa</vt:lpstr>
      <vt:lpstr>Stavba!Objednatel</vt:lpstr>
      <vt:lpstr>Stavba!Objekt</vt:lpstr>
      <vt:lpstr>OVN!Oblast_tisku</vt:lpstr>
      <vt:lpstr>'SO 01 Dešť.kanalizace'!Oblast_tisku</vt:lpstr>
      <vt:lpstr>'SO 01 EI'!Oblast_tisku</vt:lpstr>
      <vt:lpstr>'SO 01 Přístavba staveb.část'!Oblast_tisku</vt:lpstr>
      <vt:lpstr>'SO 01 Stáv.část staveb.část'!Oblast_tisku</vt:lpstr>
      <vt:lpstr>'SO 01 ÚT'!Oblast_tisku</vt:lpstr>
      <vt:lpstr>'SO 01 ZTI'!Oblast_tisku</vt:lpstr>
      <vt:lpstr>'SO 02 Zpevněné plochy'!Oblast_tisku</vt:lpstr>
      <vt:lpstr>'SO 03 Přeložka vodovodu'!Oblast_tisku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</dc:creator>
  <cp:lastModifiedBy>Krbec Stanislav</cp:lastModifiedBy>
  <cp:lastPrinted>2019-03-19T12:27:02Z</cp:lastPrinted>
  <dcterms:created xsi:type="dcterms:W3CDTF">2009-04-08T07:15:50Z</dcterms:created>
  <dcterms:modified xsi:type="dcterms:W3CDTF">2023-06-13T11:10:32Z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