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sanace LB nátrže" sheetId="2" r:id="rId2"/>
    <sheet name="SO-02 - odtěžení štěrkové..." sheetId="3" r:id="rId3"/>
    <sheet name="SO-03 - doplnění opevnění..." sheetId="4" r:id="rId4"/>
    <sheet name="VON - vedlejší a ostatní 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'SO-01 - sanace LB nátrže'!$C$119:$K$166</definedName>
    <definedName name="_xlnm.Print_Area" localSheetId="1">'SO-01 - sanace LB nátrže'!$C$4:$J$76,'SO-01 - sanace LB nátrže'!$C$82:$J$101,'SO-01 - sanace LB nátrže'!$C$107:$K$166</definedName>
    <definedName name="_xlnm.Print_Titles" localSheetId="1">'SO-01 - sanace LB nátrže'!$119:$119</definedName>
    <definedName name="_xlnm._FilterDatabase" localSheetId="2" hidden="1">'SO-02 - odtěžení štěrkové...'!$C$117:$K$141</definedName>
    <definedName name="_xlnm.Print_Area" localSheetId="2">'SO-02 - odtěžení štěrkové...'!$C$4:$J$76,'SO-02 - odtěžení štěrkové...'!$C$82:$J$99,'SO-02 - odtěžení štěrkové...'!$C$105:$K$141</definedName>
    <definedName name="_xlnm.Print_Titles" localSheetId="2">'SO-02 - odtěžení štěrkové...'!$117:$117</definedName>
    <definedName name="_xlnm._FilterDatabase" localSheetId="3" hidden="1">'SO-03 - doplnění opevnění...'!$C$119:$K$136</definedName>
    <definedName name="_xlnm.Print_Area" localSheetId="3">'SO-03 - doplnění opevnění...'!$C$4:$J$76,'SO-03 - doplnění opevnění...'!$C$82:$J$101,'SO-03 - doplnění opevnění...'!$C$107:$K$136</definedName>
    <definedName name="_xlnm.Print_Titles" localSheetId="3">'SO-03 - doplnění opevnění...'!$119:$119</definedName>
    <definedName name="_xlnm._FilterDatabase" localSheetId="4" hidden="1">'VON - vedlejší a ostatní ...'!$C$120:$K$139</definedName>
    <definedName name="_xlnm.Print_Area" localSheetId="4">'VON - vedlejší a ostatní ...'!$C$4:$J$76,'VON - vedlejší a ostatní ...'!$C$82:$J$102,'VON - vedlejší a ostatní ...'!$C$108:$K$139</definedName>
    <definedName name="_xlnm.Print_Titles" localSheetId="4">'VON - vedlejší a ostatní ...'!$120:$120</definedName>
    <definedName name="_xlnm.Print_Area" localSheetId="5">'Seznam figur'!$C$4:$G$16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J118"/>
  <c r="F115"/>
  <c r="E113"/>
  <c r="J92"/>
  <c r="F89"/>
  <c r="E87"/>
  <c r="J21"/>
  <c r="E21"/>
  <c r="J117"/>
  <c r="J20"/>
  <c r="J18"/>
  <c r="E18"/>
  <c r="F118"/>
  <c r="J17"/>
  <c r="J15"/>
  <c r="E15"/>
  <c r="F91"/>
  <c r="J14"/>
  <c r="J12"/>
  <c r="J89"/>
  <c r="E7"/>
  <c r="E111"/>
  <c i="4" r="J37"/>
  <c r="J36"/>
  <c i="1" r="AY97"/>
  <c i="4" r="J35"/>
  <c i="1" r="AX97"/>
  <c i="4"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J117"/>
  <c r="F114"/>
  <c r="E112"/>
  <c r="J92"/>
  <c r="F89"/>
  <c r="E87"/>
  <c r="J21"/>
  <c r="E21"/>
  <c r="J91"/>
  <c r="J20"/>
  <c r="J18"/>
  <c r="E18"/>
  <c r="F117"/>
  <c r="J17"/>
  <c r="J15"/>
  <c r="E15"/>
  <c r="F116"/>
  <c r="J14"/>
  <c r="J12"/>
  <c r="J89"/>
  <c r="E7"/>
  <c r="E110"/>
  <c i="3" r="J37"/>
  <c r="J36"/>
  <c i="1" r="AY96"/>
  <c i="3" r="J35"/>
  <c i="1" r="AX96"/>
  <c i="3"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J115"/>
  <c r="F112"/>
  <c r="E110"/>
  <c r="J92"/>
  <c r="F89"/>
  <c r="E87"/>
  <c r="J21"/>
  <c r="E21"/>
  <c r="J114"/>
  <c r="J20"/>
  <c r="J18"/>
  <c r="E18"/>
  <c r="F115"/>
  <c r="J17"/>
  <c r="J15"/>
  <c r="E15"/>
  <c r="F114"/>
  <c r="J14"/>
  <c r="J12"/>
  <c r="J89"/>
  <c r="E7"/>
  <c r="E108"/>
  <c i="2" r="J37"/>
  <c r="J36"/>
  <c i="1" r="AY95"/>
  <c i="2" r="J35"/>
  <c i="1" r="AX95"/>
  <c i="2"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J117"/>
  <c r="F114"/>
  <c r="E112"/>
  <c r="J92"/>
  <c r="F89"/>
  <c r="E87"/>
  <c r="J21"/>
  <c r="E21"/>
  <c r="J116"/>
  <c r="J20"/>
  <c r="J18"/>
  <c r="E18"/>
  <c r="F117"/>
  <c r="J17"/>
  <c r="J15"/>
  <c r="E15"/>
  <c r="F116"/>
  <c r="J14"/>
  <c r="J12"/>
  <c r="J114"/>
  <c r="E7"/>
  <c r="E110"/>
  <c i="1" r="L90"/>
  <c r="AM90"/>
  <c r="AM89"/>
  <c r="L89"/>
  <c r="AM87"/>
  <c r="L87"/>
  <c r="L85"/>
  <c r="L84"/>
  <c i="2" r="J158"/>
  <c r="BK133"/>
  <c r="BK123"/>
  <c r="J138"/>
  <c r="J155"/>
  <c i="3" r="J125"/>
  <c r="J128"/>
  <c i="4" r="BK133"/>
  <c i="5" r="J127"/>
  <c r="BK138"/>
  <c i="2" r="BK166"/>
  <c r="J133"/>
  <c r="J123"/>
  <c r="J162"/>
  <c r="BK143"/>
  <c i="3" r="BK136"/>
  <c r="J136"/>
  <c i="4" r="BK123"/>
  <c r="BK130"/>
  <c i="5" r="J124"/>
  <c r="BK136"/>
  <c r="J133"/>
  <c i="2" r="BK151"/>
  <c r="BK130"/>
  <c r="BK138"/>
  <c r="BK158"/>
  <c r="J147"/>
  <c i="3" r="BK125"/>
  <c r="BK132"/>
  <c i="4" r="BK136"/>
  <c i="2" r="J135"/>
  <c r="J126"/>
  <c r="J140"/>
  <c r="BK155"/>
  <c r="J166"/>
  <c i="3" r="BK139"/>
  <c r="BK121"/>
  <c i="4" r="J133"/>
  <c r="BK127"/>
  <c i="5" r="J130"/>
  <c r="BK124"/>
  <c i="2" r="J151"/>
  <c r="J130"/>
  <c i="1" r="AS94"/>
  <c i="2" r="J143"/>
  <c i="3" r="BK128"/>
  <c i="4" r="J136"/>
  <c r="J127"/>
  <c i="5" r="J138"/>
  <c r="BK133"/>
  <c r="BK127"/>
  <c i="2" r="BK135"/>
  <c r="BK126"/>
  <c r="BK140"/>
  <c r="BK162"/>
  <c r="BK147"/>
  <c i="3" r="J132"/>
  <c r="J139"/>
  <c r="J121"/>
  <c i="4" r="J130"/>
  <c r="J123"/>
  <c i="5" r="J136"/>
  <c r="BK130"/>
  <c i="2" l="1" r="R122"/>
  <c i="3" r="T120"/>
  <c r="T119"/>
  <c r="T118"/>
  <c i="4" r="BK126"/>
  <c r="J126"/>
  <c r="J99"/>
  <c r="T126"/>
  <c r="T121"/>
  <c r="T120"/>
  <c i="2" r="BK122"/>
  <c r="J122"/>
  <c r="J98"/>
  <c r="P146"/>
  <c i="4" r="P126"/>
  <c r="P121"/>
  <c r="P120"/>
  <c i="1" r="AU97"/>
  <c i="4" r="R126"/>
  <c r="R121"/>
  <c r="R120"/>
  <c i="2" r="T146"/>
  <c i="3" r="P120"/>
  <c r="P119"/>
  <c r="P118"/>
  <c i="1" r="AU96"/>
  <c i="5" r="BK126"/>
  <c r="J126"/>
  <c r="J99"/>
  <c r="T126"/>
  <c r="T122"/>
  <c r="T121"/>
  <c r="P135"/>
  <c i="2" r="P122"/>
  <c r="P121"/>
  <c r="P120"/>
  <c i="1" r="AU95"/>
  <c i="2" r="R146"/>
  <c r="R121"/>
  <c r="R120"/>
  <c i="3" r="R120"/>
  <c r="R119"/>
  <c r="R118"/>
  <c i="5" r="P126"/>
  <c r="P122"/>
  <c r="P121"/>
  <c i="1" r="AU98"/>
  <c i="5" r="R135"/>
  <c i="2" r="BK146"/>
  <c r="J146"/>
  <c r="J99"/>
  <c i="5" r="T135"/>
  <c i="2" r="T122"/>
  <c r="T121"/>
  <c r="T120"/>
  <c i="3" r="BK120"/>
  <c r="J120"/>
  <c r="J98"/>
  <c i="5" r="R126"/>
  <c r="R122"/>
  <c r="R121"/>
  <c r="BK135"/>
  <c r="J135"/>
  <c r="J101"/>
  <c i="4" r="BK122"/>
  <c r="J122"/>
  <c r="J98"/>
  <c r="BK135"/>
  <c r="J135"/>
  <c r="J100"/>
  <c i="2" r="BK165"/>
  <c r="J165"/>
  <c r="J100"/>
  <c i="5" r="BK123"/>
  <c r="J123"/>
  <c r="J98"/>
  <c r="BK132"/>
  <c r="J132"/>
  <c r="J100"/>
  <c r="J91"/>
  <c r="F117"/>
  <c r="BE136"/>
  <c r="E85"/>
  <c r="J115"/>
  <c r="BE127"/>
  <c r="BE130"/>
  <c r="F92"/>
  <c r="BE124"/>
  <c r="BE133"/>
  <c r="BE138"/>
  <c i="4" r="F91"/>
  <c r="J114"/>
  <c r="BE136"/>
  <c i="3" r="BK119"/>
  <c r="J119"/>
  <c r="J97"/>
  <c i="4" r="E85"/>
  <c r="F92"/>
  <c r="J116"/>
  <c r="BE123"/>
  <c r="BE127"/>
  <c r="BE130"/>
  <c r="BE133"/>
  <c i="3" r="F92"/>
  <c r="J112"/>
  <c r="BE125"/>
  <c r="BE128"/>
  <c r="E85"/>
  <c r="J91"/>
  <c r="F91"/>
  <c r="BE121"/>
  <c r="BE132"/>
  <c r="BE136"/>
  <c r="BE139"/>
  <c i="2" r="BE147"/>
  <c r="BE143"/>
  <c r="BE155"/>
  <c r="BE158"/>
  <c r="BE162"/>
  <c r="BE135"/>
  <c r="BE138"/>
  <c r="BE140"/>
  <c r="E85"/>
  <c r="J89"/>
  <c r="F91"/>
  <c r="J91"/>
  <c r="F92"/>
  <c r="BE123"/>
  <c r="BE126"/>
  <c r="BE130"/>
  <c r="BE133"/>
  <c r="BE151"/>
  <c r="BE166"/>
  <c r="J34"/>
  <c i="1" r="AW95"/>
  <c i="2" r="F35"/>
  <c i="1" r="BB95"/>
  <c i="3" r="F34"/>
  <c i="1" r="BA96"/>
  <c i="3" r="J34"/>
  <c i="1" r="AW96"/>
  <c i="3" r="F36"/>
  <c i="1" r="BC96"/>
  <c i="4" r="F36"/>
  <c i="1" r="BC97"/>
  <c i="4" r="F34"/>
  <c i="1" r="BA97"/>
  <c i="5" r="F37"/>
  <c i="1" r="BD98"/>
  <c i="5" r="F36"/>
  <c i="1" r="BC98"/>
  <c i="3" r="F37"/>
  <c i="1" r="BD96"/>
  <c i="3" r="F35"/>
  <c i="1" r="BB96"/>
  <c i="4" r="F35"/>
  <c i="1" r="BB97"/>
  <c i="4" r="F37"/>
  <c i="1" r="BD97"/>
  <c i="5" r="J34"/>
  <c i="1" r="AW98"/>
  <c i="5" r="F34"/>
  <c i="1" r="BA98"/>
  <c i="2" r="F36"/>
  <c i="1" r="BC95"/>
  <c i="2" r="F34"/>
  <c i="1" r="BA95"/>
  <c i="2" r="F37"/>
  <c i="1" r="BD95"/>
  <c i="4" r="J34"/>
  <c i="1" r="AW97"/>
  <c i="5" r="F35"/>
  <c i="1" r="BB98"/>
  <c i="4" l="1" r="BK121"/>
  <c r="J121"/>
  <c r="J97"/>
  <c i="5" r="BK122"/>
  <c r="BK121"/>
  <c r="J121"/>
  <c i="2" r="BK121"/>
  <c r="BK120"/>
  <c r="J120"/>
  <c r="J96"/>
  <c i="3" r="BK118"/>
  <c r="J118"/>
  <c r="J96"/>
  <c i="5" r="J30"/>
  <c i="1" r="AG98"/>
  <c r="AU94"/>
  <c i="2" r="J33"/>
  <c i="1" r="AV95"/>
  <c r="AT95"/>
  <c i="4" r="J33"/>
  <c i="1" r="AV97"/>
  <c r="AT97"/>
  <c i="5" r="J33"/>
  <c i="1" r="AV98"/>
  <c r="AT98"/>
  <c r="AN98"/>
  <c r="BD94"/>
  <c r="W33"/>
  <c i="2" r="F33"/>
  <c i="1" r="AZ95"/>
  <c i="4" r="F33"/>
  <c i="1" r="AZ97"/>
  <c r="BB94"/>
  <c r="W31"/>
  <c i="3" r="F33"/>
  <c i="1" r="AZ96"/>
  <c r="BC94"/>
  <c r="AY94"/>
  <c i="3" r="J33"/>
  <c i="1" r="AV96"/>
  <c r="AT96"/>
  <c r="BA94"/>
  <c r="AW94"/>
  <c r="AK30"/>
  <c i="5" r="F33"/>
  <c i="1" r="AZ98"/>
  <c i="4" l="1" r="BK120"/>
  <c r="J120"/>
  <c r="J96"/>
  <c i="5" r="J96"/>
  <c r="J122"/>
  <c r="J97"/>
  <c i="2" r="J121"/>
  <c r="J97"/>
  <c i="5" r="J39"/>
  <c i="2" r="J30"/>
  <c i="1" r="AG95"/>
  <c i="3" r="J30"/>
  <c i="1" r="AG96"/>
  <c r="W32"/>
  <c r="AZ94"/>
  <c r="W29"/>
  <c r="W30"/>
  <c r="AX94"/>
  <c i="2" l="1" r="J39"/>
  <c i="3" r="J39"/>
  <c i="1" r="AN96"/>
  <c r="AN95"/>
  <c i="4" r="J30"/>
  <c i="1" r="AG97"/>
  <c r="AG94"/>
  <c r="AK26"/>
  <c r="AV94"/>
  <c r="AK29"/>
  <c r="AK35"/>
  <c i="4" l="1" r="J39"/>
  <c i="1" r="AN97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<sst xmlns="http://schemas.openxmlformats.org/spreadsheetml/2006/main">
  <si>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</si>
  <si>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</si>
  <si>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</si>
  <si>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</si>
  <si>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</si>
  <si>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{29421d5f-51c4-4b8a-ba15-77af373827a2}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</si>
  <si>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</si>
  <si>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</si>
  <si>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</si>
  <si>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</si>
  <si>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</si>
  <si>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</si>
  <si>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</si>
  <si>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</si>
  <si>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14/22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</si>
  <si>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</si>
  <si>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</si>
  <si>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VT Olše km 12,800 – 13,180, k.ú. Závada nad Olší – oprava opevnění, nánosy</t>
  </si>
  <si>
    <t>KSO:</t>
  </si>
  <si>
    <t>CC-CZ:</t>
  </si>
  <si>
    <t>Místo:</t>
  </si>
  <si>
    <t>Závada</t>
  </si>
  <si>
    <t>Datum:</t>
  </si>
  <si>
    <t>11. 4. 2023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</si>
  <si>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</si>
  <si>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</si>
  <si>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</si>
  <si>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</si>
  <si>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</si>
  <si>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</si>
  <si>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</si>
  <si>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</si>
  <si>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</si>
  <si>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Jiří Skalník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</si>
  <si>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</si>
  <si>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</si>
  <si>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</si>
  <si>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</si>
  <si>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</si>
  <si>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</si>
  <si>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</si>
  <si>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</si>
  <si>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</si>
  <si>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</si>
  <si>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</si>
  <si>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</si>
  <si>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</si>
  <si>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</si>
  <si>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</si>
  <si>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</si>
  <si>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</si>
  <si>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</si>
  <si>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</si>
  <si>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</si>
  <si>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</si>
  <si>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</si>
  <si>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</si>
  <si>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</si>
  <si>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</si>
  <si>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</si>
  <si>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</si>
  <si>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</si>
  <si>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</si>
  <si>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</si>
  <si>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</si>
  <si>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</si>
  <si>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</si>
  <si>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</si>
  <si>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</si>
  <si>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</si>
  <si>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</si>
  <si>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</si>
  <si>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</si>
  <si>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</si>
  <si>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</si>
  <si>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</si>
  <si>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</si>
  <si>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</si>
  <si>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</si>
  <si>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</si>
  <si>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</si>
  <si>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sanace LB nátrže</t>
  </si>
  <si>
    <t>STA</t>
  </si>
  <si>
    <t>1</t>
  </si>
  <si>
    <t>{ac554d05-04c3-4acb-a24b-f717b9828b7d}</t>
  </si>
  <si>
    <t>2</t>
  </si>
  <si>
    <t>SO-02</t>
  </si>
  <si>
    <t>odtěžení štěrkové lavice</t>
  </si>
  <si>
    <t>{c0e8bded-7613-40f6-8d8d-2ec51478fdf5}</t>
  </si>
  <si>
    <t>SO-03</t>
  </si>
  <si>
    <t>doplnění opevnění spádového objektu</t>
  </si>
  <si>
    <t>{fc14a4d9-3d86-4cde-bc4b-73c7a2ffcdb2}</t>
  </si>
  <si>
    <t>VON</t>
  </si>
  <si>
    <t>vedlejší a ostatní náklady</t>
  </si>
  <si>
    <t>{7204d343-e26d-4cbb-a5c6-a3496f723e14}</t>
  </si>
  <si>
    <t>odháňka</t>
  </si>
  <si>
    <t>zához z lom. kamene</t>
  </si>
  <si>
    <t>m3</t>
  </si>
  <si>
    <t>7,5</t>
  </si>
  <si>
    <t>KRYCÍ LIST SOUPISU PRACÍ</t>
  </si>
  <si>
    <t>Objekt:</t>
  </si>
  <si>
    <t>SO-01 - sanace LB nátrže</t>
  </si>
  <si>
    <t>21524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</si>
  <si>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</si>
  <si>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</si>
  <si>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</si>
  <si>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</si>
  <si>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</si>
  <si>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</si>
  <si>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</si>
  <si>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</si>
  <si>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</si>
  <si>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</si>
  <si>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</si>
  <si>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</si>
  <si>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</si>
  <si>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</si>
  <si>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</si>
  <si>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</si>
  <si>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</si>
  <si>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</si>
  <si>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</si>
  <si>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</si>
  <si>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</si>
  <si>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</si>
  <si>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</si>
  <si>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</si>
  <si>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</si>
  <si>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</si>
  <si>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</si>
  <si>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114203104</t>
  </si>
  <si>
    <t>Rozebrání dlažeb nebo záhozů s naložením na dopravní prostředek záhozů, rovnanin a soustřeďovacích staveb provedených na sucho</t>
  </si>
  <si>
    <t>CS ÚRS 2023 01</t>
  </si>
  <si>
    <t>4</t>
  </si>
  <si>
    <t>-1923909293</t>
  </si>
  <si>
    <t>P</t>
  </si>
  <si>
    <t>Poznámka k položce:_x000d_
odháňka - kámen se použije v SO-03</t>
  </si>
  <si>
    <t>VV</t>
  </si>
  <si>
    <t>171151131</t>
  </si>
  <si>
    <t>Uložení sypanin do násypů strojně s rozprostřením sypaniny ve vrstvách a s hrubým urovnáním zhutněných z hornin nesoudržných a soudržných střídavě ukládaných</t>
  </si>
  <si>
    <t>1746999010</t>
  </si>
  <si>
    <t>Poznámka k položce:_x000d_
zásyp nátrže - materiál z SO-02</t>
  </si>
  <si>
    <t>dl = 50m , 8,8 m3/bm</t>
  </si>
  <si>
    <t>50 * 8,8</t>
  </si>
  <si>
    <t>3</t>
  </si>
  <si>
    <t>181411121</t>
  </si>
  <si>
    <t>Založení trávníku na půdě předem připravené plochy do 1000 m2 výsevem včetně utažení lučního v rovině nebo na svahu do 1:5</t>
  </si>
  <si>
    <t>m2</t>
  </si>
  <si>
    <t>-1714599977</t>
  </si>
  <si>
    <t>viz úprava pláně:</t>
  </si>
  <si>
    <t>100</t>
  </si>
  <si>
    <t>M</t>
  </si>
  <si>
    <t>00572472</t>
  </si>
  <si>
    <t>osivo směs travní krajinná-rovinná</t>
  </si>
  <si>
    <t>kg</t>
  </si>
  <si>
    <t>CS ÚRS 2022 01</t>
  </si>
  <si>
    <t>8</t>
  </si>
  <si>
    <t>-903386483</t>
  </si>
  <si>
    <t>100*0,02 'Přepočtené koeficientem množství</t>
  </si>
  <si>
    <t>5</t>
  </si>
  <si>
    <t>181411123</t>
  </si>
  <si>
    <t>Založení trávníku na půdě předem připravené plochy do 1000 m2 výsevem včetně utažení lučního na svahu přes 1:2 do 1:1</t>
  </si>
  <si>
    <t>-316938526</t>
  </si>
  <si>
    <t>viz svahování:</t>
  </si>
  <si>
    <t>65</t>
  </si>
  <si>
    <t>6</t>
  </si>
  <si>
    <t>00572474</t>
  </si>
  <si>
    <t>osivo směs travní krajinná-svahová</t>
  </si>
  <si>
    <t>815965330</t>
  </si>
  <si>
    <t>65*0,02 'Přepočtené koeficientem množství</t>
  </si>
  <si>
    <t>7</t>
  </si>
  <si>
    <t>181951112</t>
  </si>
  <si>
    <t>Úprava pláně vyrovnáním výškových rozdílů strojně v hornině třídy těžitelnosti I, skupiny 1 až 3 se zhutněním</t>
  </si>
  <si>
    <t>-1588828522</t>
  </si>
  <si>
    <t>Poznámka k položce:_x000d_
plocha zásypu nátrže</t>
  </si>
  <si>
    <t>50 * 2</t>
  </si>
  <si>
    <t>182251101</t>
  </si>
  <si>
    <t>Svahování trvalých svahů do projektovaných profilů strojně s potřebným přemístěním výkopku při svahování násypů v jakékoliv hornině</t>
  </si>
  <si>
    <t>1607119760</t>
  </si>
  <si>
    <t>Poznámka k položce:_x000d_
svah nad opevněním</t>
  </si>
  <si>
    <t>50 * 1,3</t>
  </si>
  <si>
    <t>Vodorovné konstrukce</t>
  </si>
  <si>
    <t>9</t>
  </si>
  <si>
    <t>462511270</t>
  </si>
  <si>
    <t xml:space="preserve">Zához z lomového kamene neupraveného záhozového  bez proštěrkování z terénu, hmotnosti jednotlivých kamenů do 200 kg</t>
  </si>
  <si>
    <t>656179022</t>
  </si>
  <si>
    <t>Poznámka k položce:_x000d_
nasazená patka</t>
  </si>
  <si>
    <t>dl.= 50m, v. 1,5m, 3,25 m3/bm</t>
  </si>
  <si>
    <t>50 * 3,25</t>
  </si>
  <si>
    <t>10</t>
  </si>
  <si>
    <t>462511370</t>
  </si>
  <si>
    <t xml:space="preserve">Zához z lomového kamene neupraveného záhozového  bez proštěrkování z terénu, hmotnosti jednotlivých kamenů přes 200 do 500 kg</t>
  </si>
  <si>
    <t>-712356184</t>
  </si>
  <si>
    <t>Poznámka k položce:_x000d_
odháňka - kámen bude následně použit do SO-03</t>
  </si>
  <si>
    <t>dl.= 5m , v. 1m , 1,5 m3/bm:</t>
  </si>
  <si>
    <t>5 * 1,5</t>
  </si>
  <si>
    <t>11</t>
  </si>
  <si>
    <t>462519002</t>
  </si>
  <si>
    <t xml:space="preserve">Zához z lomového kamene neupraveného záhozového  Příplatek k cenám za urovnání viditelných ploch záhozu z kamene, hmotnosti jednotlivých kamenů do 200 kg</t>
  </si>
  <si>
    <t>1174976775</t>
  </si>
  <si>
    <t xml:space="preserve">Poznámka k položce:_x000d_
nasazená patka:_x000d_
</t>
  </si>
  <si>
    <t>2,15 * 50</t>
  </si>
  <si>
    <t>12</t>
  </si>
  <si>
    <t>463212111</t>
  </si>
  <si>
    <t xml:space="preserve">Rovnanina z lomového kamene upraveného, tříděného  jakékoliv tloušťky rovnaniny s vyklínováním spár a dutin úlomky kamene</t>
  </si>
  <si>
    <t>-219793368</t>
  </si>
  <si>
    <t>Poznámka k položce:_x000d_
opevnění nad patkou</t>
  </si>
  <si>
    <t>dl. = 50m, 1,1 m3/bm:</t>
  </si>
  <si>
    <t>50 * 1,1</t>
  </si>
  <si>
    <t>13</t>
  </si>
  <si>
    <t>463212191</t>
  </si>
  <si>
    <t xml:space="preserve">Rovnanina z lomového kamene upraveného, tříděného  Příplatek k cenám za vypracování líce</t>
  </si>
  <si>
    <t>-1956923537</t>
  </si>
  <si>
    <t>50 * 2,15</t>
  </si>
  <si>
    <t>998</t>
  </si>
  <si>
    <t>Přesun hmot</t>
  </si>
  <si>
    <t>14</t>
  </si>
  <si>
    <t>998332011</t>
  </si>
  <si>
    <t xml:space="preserve">Přesun hmot pro úpravy vodních toků a kanály, hráze rybníků apod.  dopravní vzdálenost do 500 m</t>
  </si>
  <si>
    <t>t</t>
  </si>
  <si>
    <t>1834981963</t>
  </si>
  <si>
    <t>SO-02 - odtěžení štěrkové lavice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</si>
  <si>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</si>
  <si>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</si>
  <si>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1287733214</t>
  </si>
  <si>
    <t>Poznámka k položce:_x000d_
postupné přehrnutí výkopku k patě kynety dozerem</t>
  </si>
  <si>
    <t>dl. = 300 m , hl. = 0,7m , š. = 14 m:</t>
  </si>
  <si>
    <t>300 * 0,7 * 14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</si>
  <si>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</si>
  <si>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</si>
  <si>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-658838408</t>
  </si>
  <si>
    <t>Poznámka k položce:_x000d_
od paty kynety na dopravní prostředek na bermě</t>
  </si>
  <si>
    <t>2940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</si>
  <si>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</si>
  <si>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</si>
  <si>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-314919836</t>
  </si>
  <si>
    <t>Poznámka k položce:_x000d_
materiál pro zásyp nátrže v SO-01</t>
  </si>
  <si>
    <t>viz SO-01 - násypy</t>
  </si>
  <si>
    <t>440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</si>
  <si>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</si>
  <si>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</si>
  <si>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-1671066671</t>
  </si>
  <si>
    <t xml:space="preserve">Poznámka k položce:_x000d_
odvoz výkopku na skládku </t>
  </si>
  <si>
    <t>poníženo o materiál pro zásyp nátrže v SO-01:</t>
  </si>
  <si>
    <t>2940 - 440</t>
  </si>
  <si>
    <t>171251201</t>
  </si>
  <si>
    <t>Uložení sypaniny na skládky nebo meziskládky bez hutnění s upravením uložené sypaniny do předepsaného tvaru</t>
  </si>
  <si>
    <t>1085539917</t>
  </si>
  <si>
    <t>Poznámka k položce:_x000d_
uložení na meziskládku investora</t>
  </si>
  <si>
    <t>2500</t>
  </si>
  <si>
    <t>182111121</t>
  </si>
  <si>
    <t>Svahování trvalých svahů do projektovaných profilů ručně s potřebným přemístěním výkopku při svahování v zářezech v hornině třídy těžitelnosti I skupiny 1 až 2</t>
  </si>
  <si>
    <t>1330549436</t>
  </si>
  <si>
    <t>Poznámka k položce:_x000d_
úprava terénu po vytažení výkopku</t>
  </si>
  <si>
    <t>300 * 5</t>
  </si>
  <si>
    <t>SO-03 - doplnění opevnění spádového objektu</t>
  </si>
  <si>
    <t>97527659</t>
  </si>
  <si>
    <t xml:space="preserve">Poznámka k položce:_x000d_
částečné rozebrání opevnění ve dně - 50% plochy_x000d_
kámen se použije v mí stě = bez suti_x000d_
</t>
  </si>
  <si>
    <t>40 * 5 * 0,6 * 0,5</t>
  </si>
  <si>
    <t>1150226512</t>
  </si>
  <si>
    <t>Poznámka k položce:_x000d_
doplnění opevnění dna - 50% _x000d_
z toho 50% vč. dodání kamene</t>
  </si>
  <si>
    <t>(40 * 5 * 0,6) * 0,5 * 0,5</t>
  </si>
  <si>
    <t>462511370R</t>
  </si>
  <si>
    <t>-1883027405</t>
  </si>
  <si>
    <t>Poznámka k položce:_x000d_
doplnění opevnění dna - 50% _x000d_
z toho 50% bez dodání dodání kamene, použije se původní z rozebrání + káměn z odháňky v SO-01</t>
  </si>
  <si>
    <t>462519003</t>
  </si>
  <si>
    <t xml:space="preserve">Zához z lomového kamene neupraveného záhozového  Příplatek k cenám za urovnání viditelných ploch záhozu z kamene, hmotnosti jednotlivých kamenů přes 200 do 500 kg</t>
  </si>
  <si>
    <t>963681812</t>
  </si>
  <si>
    <t>40 * 5</t>
  </si>
  <si>
    <t>-654305322</t>
  </si>
  <si>
    <t>VON - vedlejší a ostatní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</si>
  <si>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</si>
  <si>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</si>
  <si>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</si>
  <si>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</si>
  <si>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</si>
  <si>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</si>
  <si>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</si>
  <si>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VRN2</t>
  </si>
  <si>
    <t>Příprava staveniště</t>
  </si>
  <si>
    <t>021203000</t>
  </si>
  <si>
    <t>Příprava staveniště záchranné práce stěhování přírodních hodnot</t>
  </si>
  <si>
    <t>kpl</t>
  </si>
  <si>
    <t>1024</t>
  </si>
  <si>
    <t>-1499337093</t>
  </si>
  <si>
    <t>Poznámka k položce:_x000d_
slovení rybí obsádky</t>
  </si>
  <si>
    <t>VRN3</t>
  </si>
  <si>
    <t>Zařízení staveniště</t>
  </si>
  <si>
    <t>030001000</t>
  </si>
  <si>
    <t>Základní rozdělení průvodních činností a nákladů zařízení staveniště</t>
  </si>
  <si>
    <t>-1490291168</t>
  </si>
  <si>
    <t>Poznámka k položce:_x000d_
3,4% ZRN_x000d_
vč. norné stěny</t>
  </si>
  <si>
    <t>1*0,034 'Přepočtené koeficientem množství</t>
  </si>
  <si>
    <t>032403000</t>
  </si>
  <si>
    <t>Provizorní komunikace</t>
  </si>
  <si>
    <t>708590223</t>
  </si>
  <si>
    <t xml:space="preserve">Poznámka k položce:_x000d_
- sjezd do koryta_x000d_
- úprava přístupových komunikací </t>
  </si>
  <si>
    <t>VRN4</t>
  </si>
  <si>
    <t>Inženýrská činnost</t>
  </si>
  <si>
    <t>045002000</t>
  </si>
  <si>
    <t>Hlavní tituly průvodních činností a nákladů inženýrská činnost kompletační a koordinační činnost</t>
  </si>
  <si>
    <t>1813111304</t>
  </si>
  <si>
    <t>Poznámka k položce:_x000d_
fotodokumentace průběhu stavby</t>
  </si>
  <si>
    <t>VRN9</t>
  </si>
  <si>
    <t>Ostatní náklady</t>
  </si>
  <si>
    <t>091704000</t>
  </si>
  <si>
    <t>Ostatní náklady související s objektem náklady na údržbu</t>
  </si>
  <si>
    <t>-1257472016</t>
  </si>
  <si>
    <t>Poznámka k položce:_x000d_
čištění a údržba komunikací</t>
  </si>
  <si>
    <t>093002000</t>
  </si>
  <si>
    <t>Hlavní tituly průvodních činností a nákladů ostatní náklady havárie, živelné pohromy</t>
  </si>
  <si>
    <t>1607864648</t>
  </si>
  <si>
    <t xml:space="preserve">Poznámka k položce:_x000d_
Havarijní plán_x000d_
</t>
  </si>
  <si>
    <t>SEZNAM FIGUR</t>
  </si>
  <si>
    <t>Výměra</t>
  </si>
  <si>
    <t xml:space="preserve"> SO-01</t>
  </si>
  <si>
    <t>Použití figury:</t>
  </si>
  <si>
    <t>Zához z lomového kamene bez proštěrkování z terénu hmotnost přes 200 do 500 kg</t>
  </si>
  <si>
    <t>Rozebrání záhozů a rovnanin na sucho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</si>
</sst>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14/22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VT Olše km 12,800 – 13,180, k.ú. Závada nad Olší – oprava opevnění, nánosy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Závada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11. 4. 2023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>Ing. Jiří Skalník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'SO-01 - sanace LB nátrže'!J30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'SO-01 - sanace LB nátrže'!P120</f>
        <v>0</v>
      </c>
      <c r="AV95" s="127">
        <f>'SO-01 - sanace LB nátrže'!J33</f>
        <v>0</v>
      </c>
      <c r="AW95" s="127">
        <f>'SO-01 - sanace LB nátrže'!J34</f>
        <v>0</v>
      </c>
      <c r="AX95" s="127">
        <f>'SO-01 - sanace LB nátrže'!J35</f>
        <v>0</v>
      </c>
      <c r="AY95" s="127">
        <f>'SO-01 - sanace LB nátrže'!J36</f>
        <v>0</v>
      </c>
      <c r="AZ95" s="127">
        <f>'SO-01 - sanace LB nátrže'!F33</f>
        <v>0</v>
      </c>
      <c r="BA95" s="127">
        <f>'SO-01 - sanace LB nátrže'!F34</f>
        <v>0</v>
      </c>
      <c r="BB95" s="127">
        <f>'SO-01 - sanace LB nátrže'!F35</f>
        <v>0</v>
      </c>
      <c r="BC95" s="127">
        <f>'SO-01 - sanace LB nátrže'!F36</f>
        <v>0</v>
      </c>
      <c r="BD95" s="129">
        <f>'SO-01 - sanace LB nátrže'!F37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'SO-02 - odtěžení štěrkové...'!J30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'SO-02 - odtěžení štěrkové...'!P118</f>
        <v>0</v>
      </c>
      <c r="AV96" s="127">
        <f>'SO-02 - odtěžení štěrkové...'!J33</f>
        <v>0</v>
      </c>
      <c r="AW96" s="127">
        <f>'SO-02 - odtěžení štěrkové...'!J34</f>
        <v>0</v>
      </c>
      <c r="AX96" s="127">
        <f>'SO-02 - odtěžení štěrkové...'!J35</f>
        <v>0</v>
      </c>
      <c r="AY96" s="127">
        <f>'SO-02 - odtěžení štěrkové...'!J36</f>
        <v>0</v>
      </c>
      <c r="AZ96" s="127">
        <f>'SO-02 - odtěžení štěrkové...'!F33</f>
        <v>0</v>
      </c>
      <c r="BA96" s="127">
        <f>'SO-02 - odtěžení štěrkové...'!F34</f>
        <v>0</v>
      </c>
      <c r="BB96" s="127">
        <f>'SO-02 - odtěžení štěrkové...'!F35</f>
        <v>0</v>
      </c>
      <c r="BC96" s="127">
        <f>'SO-02 - odtěžení štěrkové...'!F36</f>
        <v>0</v>
      </c>
      <c r="BD96" s="129">
        <f>'SO-02 - odtěžení štěrkové...'!F37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79</v>
      </c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'SO-03 - doplnění opevnění...'!J30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v>0</v>
      </c>
      <c r="AT97" s="127">
        <f>ROUND(SUM(AV97:AW97),2)</f>
        <v>0</v>
      </c>
      <c r="AU97" s="128">
        <f>'SO-03 - doplnění opevnění...'!P120</f>
        <v>0</v>
      </c>
      <c r="AV97" s="127">
        <f>'SO-03 - doplnění opevnění...'!J33</f>
        <v>0</v>
      </c>
      <c r="AW97" s="127">
        <f>'SO-03 - doplnění opevnění...'!J34</f>
        <v>0</v>
      </c>
      <c r="AX97" s="127">
        <f>'SO-03 - doplnění opevnění...'!J35</f>
        <v>0</v>
      </c>
      <c r="AY97" s="127">
        <f>'SO-03 - doplnění opevnění...'!J36</f>
        <v>0</v>
      </c>
      <c r="AZ97" s="127">
        <f>'SO-03 - doplnění opevnění...'!F33</f>
        <v>0</v>
      </c>
      <c r="BA97" s="127">
        <f>'SO-03 - doplnění opevnění...'!F34</f>
        <v>0</v>
      </c>
      <c r="BB97" s="127">
        <f>'SO-03 - doplnění opevnění...'!F35</f>
        <v>0</v>
      </c>
      <c r="BC97" s="127">
        <f>'SO-03 - doplnění opevnění...'!F36</f>
        <v>0</v>
      </c>
      <c r="BD97" s="129">
        <f>'SO-03 - doplnění opevnění...'!F37</f>
        <v>0</v>
      </c>
      <c r="BE97" s="7"/>
      <c r="BT97" s="130" t="s">
        <v>83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85</v>
      </c>
    </row>
    <row r="98" s="7" customFormat="1" ht="16.5" customHeight="1">
      <c r="A98" s="118" t="s">
        <v>79</v>
      </c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'VON - vedlejší a ostatní 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92</v>
      </c>
      <c r="AR98" s="125"/>
      <c r="AS98" s="131">
        <v>0</v>
      </c>
      <c r="AT98" s="132">
        <f>ROUND(SUM(AV98:AW98),2)</f>
        <v>0</v>
      </c>
      <c r="AU98" s="133">
        <f>'VON - vedlejší a ostatní ...'!P121</f>
        <v>0</v>
      </c>
      <c r="AV98" s="132">
        <f>'VON - vedlejší a ostatní ...'!J33</f>
        <v>0</v>
      </c>
      <c r="AW98" s="132">
        <f>'VON - vedlejší a ostatní ...'!J34</f>
        <v>0</v>
      </c>
      <c r="AX98" s="132">
        <f>'VON - vedlejší a ostatní ...'!J35</f>
        <v>0</v>
      </c>
      <c r="AY98" s="132">
        <f>'VON - vedlejší a ostatní ...'!J36</f>
        <v>0</v>
      </c>
      <c r="AZ98" s="132">
        <f>'VON - vedlejší a ostatní ...'!F33</f>
        <v>0</v>
      </c>
      <c r="BA98" s="132">
        <f>'VON - vedlejší a ostatní ...'!F34</f>
        <v>0</v>
      </c>
      <c r="BB98" s="132">
        <f>'VON - vedlejší a ostatní ...'!F35</f>
        <v>0</v>
      </c>
      <c r="BC98" s="132">
        <f>'VON - vedlejší a ostatní ...'!F36</f>
        <v>0</v>
      </c>
      <c r="BD98" s="134">
        <f>'VON - vedlejší a ostatní ...'!F37</f>
        <v>0</v>
      </c>
      <c r="BE98" s="7"/>
      <c r="BT98" s="130" t="s">
        <v>83</v>
      </c>
      <c r="BV98" s="130" t="s">
        <v>77</v>
      </c>
      <c r="BW98" s="130" t="s">
        <v>94</v>
      </c>
      <c r="BX98" s="130" t="s">
        <v>5</v>
      </c>
      <c r="CL98" s="130" t="s">
        <v>1</v>
      </c>
      <c r="CM98" s="130" t="s">
        <v>85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lJpN8IwVAv7GaEyUbGphdBnrpnEGU8DKqaeN+9yAFH+QlIlXQR4wpi2Cp4FmSmwcZzqIqQ+yCzUNL9I5XbvQSg==" hashValue="THT45ZZXqHcxEow9veBkEPplN9Gm05Ka8IampFP2C06WOqeSkxaQ8VZPiAK54Cp1IhRs8nLcfuPaZgaoGNovA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-01 - sanace LB nátrže'!C2" display="/"/>
    <hyperlink ref="A96" location="'SO-02 - odtěžení štěrkové...'!C2" display="/"/>
    <hyperlink ref="A97" location="'SO-03 - doplnění opevnění...'!C2" display="/"/>
    <hyperlink ref="A9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  <c r="AZ2" s="135" t="s">
        <v>95</v>
      </c>
      <c r="BA2" s="135" t="s">
        <v>96</v>
      </c>
      <c r="BB2" s="135" t="s">
        <v>97</v>
      </c>
      <c r="BC2" s="135" t="s">
        <v>98</v>
      </c>
      <c r="BD2" s="135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85</v>
      </c>
    </row>
    <row r="4" s="1" customFormat="1" ht="24.96" customHeight="1">
      <c r="B4" s="19"/>
      <c r="D4" s="138" t="s">
        <v>99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VT Olše km 12,800 – 13,180, k.ú. Závada nad Olší – oprava opevnění, nánosy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101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102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 xml:space="preserve"> </v>
      </c>
      <c r="F15" s="37"/>
      <c r="G15" s="37"/>
      <c r="H15" s="37"/>
      <c r="I15" s="140" t="s">
        <v>27</v>
      </c>
      <c r="J15" s="143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27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32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33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35</v>
      </c>
      <c r="E30" s="37"/>
      <c r="F30" s="37"/>
      <c r="G30" s="37"/>
      <c r="H30" s="37"/>
      <c r="I30" s="37"/>
      <c r="J30" s="151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37</v>
      </c>
      <c r="G32" s="37"/>
      <c r="H32" s="37"/>
      <c r="I32" s="152" t="s">
        <v>36</v>
      </c>
      <c r="J32" s="152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39</v>
      </c>
      <c r="E33" s="140" t="s">
        <v>40</v>
      </c>
      <c r="F33" s="154">
        <f>ROUND((SUM(BE120:BE166)),  2)</f>
        <v>0</v>
      </c>
      <c r="G33" s="37"/>
      <c r="H33" s="37"/>
      <c r="I33" s="155">
        <v>0.20999999999999999</v>
      </c>
      <c r="J33" s="154">
        <f>ROUND(((SUM(BE120:BE166))*I33),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41</v>
      </c>
      <c r="F34" s="154">
        <f>ROUND((SUM(BF120:BF166)),  2)</f>
        <v>0</v>
      </c>
      <c r="G34" s="37"/>
      <c r="H34" s="37"/>
      <c r="I34" s="155">
        <v>0.14999999999999999</v>
      </c>
      <c r="J34" s="154">
        <f>ROUND(((SUM(BF120:BF166))*I34),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42</v>
      </c>
      <c r="F35" s="154">
        <f>ROUND((SUM(BG120:BG166)),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43</v>
      </c>
      <c r="F36" s="154">
        <f>ROUND((SUM(BH120:BH166)),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44</v>
      </c>
      <c r="F37" s="154">
        <f>ROUND((SUM(BI120:BI166)),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VT Olše km 12,800 – 13,180, k.ú. Závada nad Olší – oprava opevnění, nánosy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SO-01 - sanace LB nátrže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Závada</v>
      </c>
      <c r="G89" s="39"/>
      <c r="H89" s="39"/>
      <c r="I89" s="31" t="s">
        <v>22</v>
      </c>
      <c r="J89" s="78" t="str">
        <f>IF(J12="","",J12)</f>
        <v>11. 4. 2023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Ing. Jiří Skalník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106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79"/>
      <c r="C97" s="180"/>
      <c r="D97" s="181" t="s">
        <v>108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109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110</v>
      </c>
      <c r="E99" s="188"/>
      <c r="F99" s="188"/>
      <c r="G99" s="188"/>
      <c r="H99" s="188"/>
      <c r="I99" s="188"/>
      <c r="J99" s="189">
        <f>J146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111</v>
      </c>
      <c r="E100" s="188"/>
      <c r="F100" s="188"/>
      <c r="G100" s="188"/>
      <c r="H100" s="188"/>
      <c r="I100" s="188"/>
      <c r="J100" s="189">
        <f>J165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112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4" t="str">
        <f>E7</f>
        <v>VT Olše km 12,800 – 13,180, k.ú. Závada nad Olší – oprava opevnění, nánosy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100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SO-01 - sanace LB nátrže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Závada</v>
      </c>
      <c r="G114" s="39"/>
      <c r="H114" s="39"/>
      <c r="I114" s="31" t="s">
        <v>22</v>
      </c>
      <c r="J114" s="78" t="str">
        <f>IF(J12="","",J12)</f>
        <v>11. 4. 2023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30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>Ing. Jiří Skalník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1"/>
      <c r="B119" s="192"/>
      <c r="C119" s="193" t="s">
        <v>113</v>
      </c>
      <c r="D119" s="194" t="s">
        <v>60</v>
      </c>
      <c r="E119" s="194" t="s">
        <v>56</v>
      </c>
      <c r="F119" s="194" t="s">
        <v>57</v>
      </c>
      <c r="G119" s="194" t="s">
        <v>114</v>
      </c>
      <c r="H119" s="194" t="s">
        <v>115</v>
      </c>
      <c r="I119" s="194" t="s">
        <v>116</v>
      </c>
      <c r="J119" s="194" t="s">
        <v>105</v>
      </c>
      <c r="K119" s="195" t="s">
        <v>117</v>
      </c>
      <c r="L119" s="196"/>
      <c r="M119" s="99" t="s">
        <v>1</v>
      </c>
      <c r="N119" s="100" t="s">
        <v>39</v>
      </c>
      <c r="O119" s="100" t="s">
        <v>118</v>
      </c>
      <c r="P119" s="100" t="s">
        <v>119</v>
      </c>
      <c r="Q119" s="100" t="s">
        <v>120</v>
      </c>
      <c r="R119" s="100" t="s">
        <v>121</v>
      </c>
      <c r="S119" s="100" t="s">
        <v>122</v>
      </c>
      <c r="T119" s="101" t="s">
        <v>123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7"/>
      <c r="B120" s="38"/>
      <c r="C120" s="106" t="s">
        <v>124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472.62090000000006</v>
      </c>
      <c r="S120" s="103"/>
      <c r="T120" s="200">
        <f>T121</f>
        <v>13.65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107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74</v>
      </c>
      <c r="E121" s="205" t="s">
        <v>125</v>
      </c>
      <c r="F121" s="205" t="s">
        <v>126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P122+P146+P165</f>
        <v>0</v>
      </c>
      <c r="Q121" s="210"/>
      <c r="R121" s="211">
        <f>R122+R146+R165</f>
        <v>472.62090000000006</v>
      </c>
      <c r="S121" s="210"/>
      <c r="T121" s="212">
        <f>T122+T146+T165</f>
        <v>13.65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83</v>
      </c>
      <c r="AT121" s="214" t="s">
        <v>74</v>
      </c>
      <c r="AU121" s="214" t="s">
        <v>75</v>
      </c>
      <c r="AY121" s="213" t="s">
        <v>127</v>
      </c>
      <c r="BK121" s="215">
        <f>BK122+BK146+BK165</f>
        <v>0</v>
      </c>
    </row>
    <row r="122" s="12" customFormat="1" ht="22.8" customHeight="1">
      <c r="A122" s="12"/>
      <c r="B122" s="202"/>
      <c r="C122" s="203"/>
      <c r="D122" s="204" t="s">
        <v>74</v>
      </c>
      <c r="E122" s="216" t="s">
        <v>83</v>
      </c>
      <c r="F122" s="216" t="s">
        <v>128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SUM(P123:P145)</f>
        <v>0</v>
      </c>
      <c r="Q122" s="210"/>
      <c r="R122" s="211">
        <f>SUM(R123:R145)</f>
        <v>0.0033</v>
      </c>
      <c r="S122" s="210"/>
      <c r="T122" s="212">
        <f>SUM(T123:T145)</f>
        <v>13.65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83</v>
      </c>
      <c r="AT122" s="214" t="s">
        <v>74</v>
      </c>
      <c r="AU122" s="214" t="s">
        <v>83</v>
      </c>
      <c r="AY122" s="213" t="s">
        <v>127</v>
      </c>
      <c r="BK122" s="215">
        <f>SUM(BK123:BK145)</f>
        <v>0</v>
      </c>
    </row>
    <row r="123" s="2" customFormat="1" ht="37.8" customHeight="1">
      <c r="A123" s="37"/>
      <c r="B123" s="38"/>
      <c r="C123" s="218" t="s">
        <v>83</v>
      </c>
      <c r="D123" s="218" t="s">
        <v>129</v>
      </c>
      <c r="E123" s="219" t="s">
        <v>130</v>
      </c>
      <c r="F123" s="220" t="s">
        <v>131</v>
      </c>
      <c r="G123" s="221" t="s">
        <v>97</v>
      </c>
      <c r="H123" s="222">
        <v>7.5</v>
      </c>
      <c r="I123" s="223"/>
      <c r="J123" s="224">
        <f>ROUND(I123*H123,2)</f>
        <v>0</v>
      </c>
      <c r="K123" s="220" t="s">
        <v>132</v>
      </c>
      <c r="L123" s="43"/>
      <c r="M123" s="225" t="s">
        <v>1</v>
      </c>
      <c r="N123" s="226" t="s">
        <v>40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1.8200000000000001</v>
      </c>
      <c r="T123" s="228">
        <f>S123*H123</f>
        <v>13.65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133</v>
      </c>
      <c r="AT123" s="229" t="s">
        <v>129</v>
      </c>
      <c r="AU123" s="229" t="s">
        <v>85</v>
      </c>
      <c r="AY123" s="16" t="s">
        <v>127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83</v>
      </c>
      <c r="BK123" s="230">
        <f>ROUND(I123*H123,2)</f>
        <v>0</v>
      </c>
      <c r="BL123" s="16" t="s">
        <v>133</v>
      </c>
      <c r="BM123" s="229" t="s">
        <v>134</v>
      </c>
    </row>
    <row r="124" s="2" customFormat="1">
      <c r="A124" s="37"/>
      <c r="B124" s="38"/>
      <c r="C124" s="39"/>
      <c r="D124" s="231" t="s">
        <v>135</v>
      </c>
      <c r="E124" s="39"/>
      <c r="F124" s="232" t="s">
        <v>136</v>
      </c>
      <c r="G124" s="39"/>
      <c r="H124" s="39"/>
      <c r="I124" s="233"/>
      <c r="J124" s="39"/>
      <c r="K124" s="39"/>
      <c r="L124" s="43"/>
      <c r="M124" s="234"/>
      <c r="N124" s="235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135</v>
      </c>
      <c r="AU124" s="16" t="s">
        <v>85</v>
      </c>
    </row>
    <row r="125" s="13" customFormat="1">
      <c r="A125" s="13"/>
      <c r="B125" s="236"/>
      <c r="C125" s="237"/>
      <c r="D125" s="231" t="s">
        <v>137</v>
      </c>
      <c r="E125" s="238" t="s">
        <v>1</v>
      </c>
      <c r="F125" s="239" t="s">
        <v>95</v>
      </c>
      <c r="G125" s="237"/>
      <c r="H125" s="240">
        <v>7.5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137</v>
      </c>
      <c r="AU125" s="246" t="s">
        <v>85</v>
      </c>
      <c r="AV125" s="13" t="s">
        <v>85</v>
      </c>
      <c r="AW125" s="13" t="s">
        <v>31</v>
      </c>
      <c r="AX125" s="13" t="s">
        <v>83</v>
      </c>
      <c r="AY125" s="246" t="s">
        <v>127</v>
      </c>
    </row>
    <row r="126" s="2" customFormat="1" ht="49.05" customHeight="1">
      <c r="A126" s="37"/>
      <c r="B126" s="38"/>
      <c r="C126" s="218" t="s">
        <v>85</v>
      </c>
      <c r="D126" s="218" t="s">
        <v>129</v>
      </c>
      <c r="E126" s="219" t="s">
        <v>138</v>
      </c>
      <c r="F126" s="220" t="s">
        <v>139</v>
      </c>
      <c r="G126" s="221" t="s">
        <v>97</v>
      </c>
      <c r="H126" s="222">
        <v>440</v>
      </c>
      <c r="I126" s="223"/>
      <c r="J126" s="224">
        <f>ROUND(I126*H126,2)</f>
        <v>0</v>
      </c>
      <c r="K126" s="220" t="s">
        <v>132</v>
      </c>
      <c r="L126" s="43"/>
      <c r="M126" s="225" t="s">
        <v>1</v>
      </c>
      <c r="N126" s="226" t="s">
        <v>40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133</v>
      </c>
      <c r="AT126" s="229" t="s">
        <v>129</v>
      </c>
      <c r="AU126" s="229" t="s">
        <v>85</v>
      </c>
      <c r="AY126" s="16" t="s">
        <v>127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83</v>
      </c>
      <c r="BK126" s="230">
        <f>ROUND(I126*H126,2)</f>
        <v>0</v>
      </c>
      <c r="BL126" s="16" t="s">
        <v>133</v>
      </c>
      <c r="BM126" s="229" t="s">
        <v>140</v>
      </c>
    </row>
    <row r="127" s="2" customFormat="1">
      <c r="A127" s="37"/>
      <c r="B127" s="38"/>
      <c r="C127" s="39"/>
      <c r="D127" s="231" t="s">
        <v>135</v>
      </c>
      <c r="E127" s="39"/>
      <c r="F127" s="232" t="s">
        <v>141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135</v>
      </c>
      <c r="AU127" s="16" t="s">
        <v>85</v>
      </c>
    </row>
    <row r="128" s="14" customFormat="1">
      <c r="A128" s="14"/>
      <c r="B128" s="247"/>
      <c r="C128" s="248"/>
      <c r="D128" s="231" t="s">
        <v>137</v>
      </c>
      <c r="E128" s="249" t="s">
        <v>1</v>
      </c>
      <c r="F128" s="250" t="s">
        <v>142</v>
      </c>
      <c r="G128" s="248"/>
      <c r="H128" s="249" t="s">
        <v>1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137</v>
      </c>
      <c r="AU128" s="256" t="s">
        <v>85</v>
      </c>
      <c r="AV128" s="14" t="s">
        <v>83</v>
      </c>
      <c r="AW128" s="14" t="s">
        <v>31</v>
      </c>
      <c r="AX128" s="14" t="s">
        <v>75</v>
      </c>
      <c r="AY128" s="256" t="s">
        <v>127</v>
      </c>
    </row>
    <row r="129" s="13" customFormat="1">
      <c r="A129" s="13"/>
      <c r="B129" s="236"/>
      <c r="C129" s="237"/>
      <c r="D129" s="231" t="s">
        <v>137</v>
      </c>
      <c r="E129" s="238" t="s">
        <v>1</v>
      </c>
      <c r="F129" s="239" t="s">
        <v>143</v>
      </c>
      <c r="G129" s="237"/>
      <c r="H129" s="240">
        <v>440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137</v>
      </c>
      <c r="AU129" s="246" t="s">
        <v>85</v>
      </c>
      <c r="AV129" s="13" t="s">
        <v>85</v>
      </c>
      <c r="AW129" s="13" t="s">
        <v>31</v>
      </c>
      <c r="AX129" s="13" t="s">
        <v>83</v>
      </c>
      <c r="AY129" s="246" t="s">
        <v>127</v>
      </c>
    </row>
    <row r="130" s="2" customFormat="1" ht="37.8" customHeight="1">
      <c r="A130" s="37"/>
      <c r="B130" s="38"/>
      <c r="C130" s="218" t="s">
        <v>144</v>
      </c>
      <c r="D130" s="218" t="s">
        <v>129</v>
      </c>
      <c r="E130" s="219" t="s">
        <v>145</v>
      </c>
      <c r="F130" s="220" t="s">
        <v>146</v>
      </c>
      <c r="G130" s="221" t="s">
        <v>147</v>
      </c>
      <c r="H130" s="222">
        <v>100</v>
      </c>
      <c r="I130" s="223"/>
      <c r="J130" s="224">
        <f>ROUND(I130*H130,2)</f>
        <v>0</v>
      </c>
      <c r="K130" s="220" t="s">
        <v>132</v>
      </c>
      <c r="L130" s="43"/>
      <c r="M130" s="225" t="s">
        <v>1</v>
      </c>
      <c r="N130" s="226" t="s">
        <v>40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133</v>
      </c>
      <c r="AT130" s="229" t="s">
        <v>129</v>
      </c>
      <c r="AU130" s="229" t="s">
        <v>85</v>
      </c>
      <c r="AY130" s="16" t="s">
        <v>127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83</v>
      </c>
      <c r="BK130" s="230">
        <f>ROUND(I130*H130,2)</f>
        <v>0</v>
      </c>
      <c r="BL130" s="16" t="s">
        <v>133</v>
      </c>
      <c r="BM130" s="229" t="s">
        <v>148</v>
      </c>
    </row>
    <row r="131" s="14" customFormat="1">
      <c r="A131" s="14"/>
      <c r="B131" s="247"/>
      <c r="C131" s="248"/>
      <c r="D131" s="231" t="s">
        <v>137</v>
      </c>
      <c r="E131" s="249" t="s">
        <v>1</v>
      </c>
      <c r="F131" s="250" t="s">
        <v>149</v>
      </c>
      <c r="G131" s="248"/>
      <c r="H131" s="249" t="s">
        <v>1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137</v>
      </c>
      <c r="AU131" s="256" t="s">
        <v>85</v>
      </c>
      <c r="AV131" s="14" t="s">
        <v>83</v>
      </c>
      <c r="AW131" s="14" t="s">
        <v>31</v>
      </c>
      <c r="AX131" s="14" t="s">
        <v>75</v>
      </c>
      <c r="AY131" s="256" t="s">
        <v>127</v>
      </c>
    </row>
    <row r="132" s="13" customFormat="1">
      <c r="A132" s="13"/>
      <c r="B132" s="236"/>
      <c r="C132" s="237"/>
      <c r="D132" s="231" t="s">
        <v>137</v>
      </c>
      <c r="E132" s="238" t="s">
        <v>1</v>
      </c>
      <c r="F132" s="239" t="s">
        <v>150</v>
      </c>
      <c r="G132" s="237"/>
      <c r="H132" s="240">
        <v>100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137</v>
      </c>
      <c r="AU132" s="246" t="s">
        <v>85</v>
      </c>
      <c r="AV132" s="13" t="s">
        <v>85</v>
      </c>
      <c r="AW132" s="13" t="s">
        <v>31</v>
      </c>
      <c r="AX132" s="13" t="s">
        <v>83</v>
      </c>
      <c r="AY132" s="246" t="s">
        <v>127</v>
      </c>
    </row>
    <row r="133" s="2" customFormat="1" ht="16.5" customHeight="1">
      <c r="A133" s="37"/>
      <c r="B133" s="38"/>
      <c r="C133" s="257" t="s">
        <v>133</v>
      </c>
      <c r="D133" s="257" t="s">
        <v>151</v>
      </c>
      <c r="E133" s="258" t="s">
        <v>152</v>
      </c>
      <c r="F133" s="259" t="s">
        <v>153</v>
      </c>
      <c r="G133" s="260" t="s">
        <v>154</v>
      </c>
      <c r="H133" s="261">
        <v>2</v>
      </c>
      <c r="I133" s="262"/>
      <c r="J133" s="263">
        <f>ROUND(I133*H133,2)</f>
        <v>0</v>
      </c>
      <c r="K133" s="259" t="s">
        <v>155</v>
      </c>
      <c r="L133" s="264"/>
      <c r="M133" s="265" t="s">
        <v>1</v>
      </c>
      <c r="N133" s="266" t="s">
        <v>40</v>
      </c>
      <c r="O133" s="90"/>
      <c r="P133" s="227">
        <f>O133*H133</f>
        <v>0</v>
      </c>
      <c r="Q133" s="227">
        <v>0.001</v>
      </c>
      <c r="R133" s="227">
        <f>Q133*H133</f>
        <v>0.002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156</v>
      </c>
      <c r="AT133" s="229" t="s">
        <v>151</v>
      </c>
      <c r="AU133" s="229" t="s">
        <v>85</v>
      </c>
      <c r="AY133" s="16" t="s">
        <v>127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83</v>
      </c>
      <c r="BK133" s="230">
        <f>ROUND(I133*H133,2)</f>
        <v>0</v>
      </c>
      <c r="BL133" s="16" t="s">
        <v>133</v>
      </c>
      <c r="BM133" s="229" t="s">
        <v>157</v>
      </c>
    </row>
    <row r="134" s="13" customFormat="1">
      <c r="A134" s="13"/>
      <c r="B134" s="236"/>
      <c r="C134" s="237"/>
      <c r="D134" s="231" t="s">
        <v>137</v>
      </c>
      <c r="E134" s="237"/>
      <c r="F134" s="239" t="s">
        <v>158</v>
      </c>
      <c r="G134" s="237"/>
      <c r="H134" s="240">
        <v>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137</v>
      </c>
      <c r="AU134" s="246" t="s">
        <v>85</v>
      </c>
      <c r="AV134" s="13" t="s">
        <v>85</v>
      </c>
      <c r="AW134" s="13" t="s">
        <v>4</v>
      </c>
      <c r="AX134" s="13" t="s">
        <v>83</v>
      </c>
      <c r="AY134" s="246" t="s">
        <v>127</v>
      </c>
    </row>
    <row r="135" s="2" customFormat="1" ht="37.8" customHeight="1">
      <c r="A135" s="37"/>
      <c r="B135" s="38"/>
      <c r="C135" s="218" t="s">
        <v>159</v>
      </c>
      <c r="D135" s="218" t="s">
        <v>129</v>
      </c>
      <c r="E135" s="219" t="s">
        <v>160</v>
      </c>
      <c r="F135" s="220" t="s">
        <v>161</v>
      </c>
      <c r="G135" s="221" t="s">
        <v>147</v>
      </c>
      <c r="H135" s="222">
        <v>65</v>
      </c>
      <c r="I135" s="223"/>
      <c r="J135" s="224">
        <f>ROUND(I135*H135,2)</f>
        <v>0</v>
      </c>
      <c r="K135" s="220" t="s">
        <v>132</v>
      </c>
      <c r="L135" s="43"/>
      <c r="M135" s="225" t="s">
        <v>1</v>
      </c>
      <c r="N135" s="226" t="s">
        <v>40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133</v>
      </c>
      <c r="AT135" s="229" t="s">
        <v>129</v>
      </c>
      <c r="AU135" s="229" t="s">
        <v>85</v>
      </c>
      <c r="AY135" s="16" t="s">
        <v>127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83</v>
      </c>
      <c r="BK135" s="230">
        <f>ROUND(I135*H135,2)</f>
        <v>0</v>
      </c>
      <c r="BL135" s="16" t="s">
        <v>133</v>
      </c>
      <c r="BM135" s="229" t="s">
        <v>162</v>
      </c>
    </row>
    <row r="136" s="14" customFormat="1">
      <c r="A136" s="14"/>
      <c r="B136" s="247"/>
      <c r="C136" s="248"/>
      <c r="D136" s="231" t="s">
        <v>137</v>
      </c>
      <c r="E136" s="249" t="s">
        <v>1</v>
      </c>
      <c r="F136" s="250" t="s">
        <v>163</v>
      </c>
      <c r="G136" s="248"/>
      <c r="H136" s="249" t="s">
        <v>1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137</v>
      </c>
      <c r="AU136" s="256" t="s">
        <v>85</v>
      </c>
      <c r="AV136" s="14" t="s">
        <v>83</v>
      </c>
      <c r="AW136" s="14" t="s">
        <v>31</v>
      </c>
      <c r="AX136" s="14" t="s">
        <v>75</v>
      </c>
      <c r="AY136" s="256" t="s">
        <v>127</v>
      </c>
    </row>
    <row r="137" s="13" customFormat="1">
      <c r="A137" s="13"/>
      <c r="B137" s="236"/>
      <c r="C137" s="237"/>
      <c r="D137" s="231" t="s">
        <v>137</v>
      </c>
      <c r="E137" s="238" t="s">
        <v>1</v>
      </c>
      <c r="F137" s="239" t="s">
        <v>164</v>
      </c>
      <c r="G137" s="237"/>
      <c r="H137" s="240">
        <v>65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137</v>
      </c>
      <c r="AU137" s="246" t="s">
        <v>85</v>
      </c>
      <c r="AV137" s="13" t="s">
        <v>85</v>
      </c>
      <c r="AW137" s="13" t="s">
        <v>31</v>
      </c>
      <c r="AX137" s="13" t="s">
        <v>83</v>
      </c>
      <c r="AY137" s="246" t="s">
        <v>127</v>
      </c>
    </row>
    <row r="138" s="2" customFormat="1" ht="16.5" customHeight="1">
      <c r="A138" s="37"/>
      <c r="B138" s="38"/>
      <c r="C138" s="257" t="s">
        <v>165</v>
      </c>
      <c r="D138" s="257" t="s">
        <v>151</v>
      </c>
      <c r="E138" s="258" t="s">
        <v>166</v>
      </c>
      <c r="F138" s="259" t="s">
        <v>167</v>
      </c>
      <c r="G138" s="260" t="s">
        <v>154</v>
      </c>
      <c r="H138" s="261">
        <v>1.3</v>
      </c>
      <c r="I138" s="262"/>
      <c r="J138" s="263">
        <f>ROUND(I138*H138,2)</f>
        <v>0</v>
      </c>
      <c r="K138" s="259" t="s">
        <v>155</v>
      </c>
      <c r="L138" s="264"/>
      <c r="M138" s="265" t="s">
        <v>1</v>
      </c>
      <c r="N138" s="266" t="s">
        <v>40</v>
      </c>
      <c r="O138" s="90"/>
      <c r="P138" s="227">
        <f>O138*H138</f>
        <v>0</v>
      </c>
      <c r="Q138" s="227">
        <v>0.001</v>
      </c>
      <c r="R138" s="227">
        <f>Q138*H138</f>
        <v>0.0013000000000000002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156</v>
      </c>
      <c r="AT138" s="229" t="s">
        <v>151</v>
      </c>
      <c r="AU138" s="229" t="s">
        <v>85</v>
      </c>
      <c r="AY138" s="16" t="s">
        <v>127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83</v>
      </c>
      <c r="BK138" s="230">
        <f>ROUND(I138*H138,2)</f>
        <v>0</v>
      </c>
      <c r="BL138" s="16" t="s">
        <v>133</v>
      </c>
      <c r="BM138" s="229" t="s">
        <v>168</v>
      </c>
    </row>
    <row r="139" s="13" customFormat="1">
      <c r="A139" s="13"/>
      <c r="B139" s="236"/>
      <c r="C139" s="237"/>
      <c r="D139" s="231" t="s">
        <v>137</v>
      </c>
      <c r="E139" s="237"/>
      <c r="F139" s="239" t="s">
        <v>169</v>
      </c>
      <c r="G139" s="237"/>
      <c r="H139" s="240">
        <v>1.3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137</v>
      </c>
      <c r="AU139" s="246" t="s">
        <v>85</v>
      </c>
      <c r="AV139" s="13" t="s">
        <v>85</v>
      </c>
      <c r="AW139" s="13" t="s">
        <v>4</v>
      </c>
      <c r="AX139" s="13" t="s">
        <v>83</v>
      </c>
      <c r="AY139" s="246" t="s">
        <v>127</v>
      </c>
    </row>
    <row r="140" s="2" customFormat="1" ht="33" customHeight="1">
      <c r="A140" s="37"/>
      <c r="B140" s="38"/>
      <c r="C140" s="218" t="s">
        <v>170</v>
      </c>
      <c r="D140" s="218" t="s">
        <v>129</v>
      </c>
      <c r="E140" s="219" t="s">
        <v>171</v>
      </c>
      <c r="F140" s="220" t="s">
        <v>172</v>
      </c>
      <c r="G140" s="221" t="s">
        <v>147</v>
      </c>
      <c r="H140" s="222">
        <v>100</v>
      </c>
      <c r="I140" s="223"/>
      <c r="J140" s="224">
        <f>ROUND(I140*H140,2)</f>
        <v>0</v>
      </c>
      <c r="K140" s="220" t="s">
        <v>132</v>
      </c>
      <c r="L140" s="43"/>
      <c r="M140" s="225" t="s">
        <v>1</v>
      </c>
      <c r="N140" s="226" t="s">
        <v>40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133</v>
      </c>
      <c r="AT140" s="229" t="s">
        <v>129</v>
      </c>
      <c r="AU140" s="229" t="s">
        <v>85</v>
      </c>
      <c r="AY140" s="16" t="s">
        <v>127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83</v>
      </c>
      <c r="BK140" s="230">
        <f>ROUND(I140*H140,2)</f>
        <v>0</v>
      </c>
      <c r="BL140" s="16" t="s">
        <v>133</v>
      </c>
      <c r="BM140" s="229" t="s">
        <v>173</v>
      </c>
    </row>
    <row r="141" s="2" customFormat="1">
      <c r="A141" s="37"/>
      <c r="B141" s="38"/>
      <c r="C141" s="39"/>
      <c r="D141" s="231" t="s">
        <v>135</v>
      </c>
      <c r="E141" s="39"/>
      <c r="F141" s="232" t="s">
        <v>174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135</v>
      </c>
      <c r="AU141" s="16" t="s">
        <v>85</v>
      </c>
    </row>
    <row r="142" s="13" customFormat="1">
      <c r="A142" s="13"/>
      <c r="B142" s="236"/>
      <c r="C142" s="237"/>
      <c r="D142" s="231" t="s">
        <v>137</v>
      </c>
      <c r="E142" s="238" t="s">
        <v>1</v>
      </c>
      <c r="F142" s="239" t="s">
        <v>175</v>
      </c>
      <c r="G142" s="237"/>
      <c r="H142" s="240">
        <v>100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137</v>
      </c>
      <c r="AU142" s="246" t="s">
        <v>85</v>
      </c>
      <c r="AV142" s="13" t="s">
        <v>85</v>
      </c>
      <c r="AW142" s="13" t="s">
        <v>31</v>
      </c>
      <c r="AX142" s="13" t="s">
        <v>83</v>
      </c>
      <c r="AY142" s="246" t="s">
        <v>127</v>
      </c>
    </row>
    <row r="143" s="2" customFormat="1" ht="37.8" customHeight="1">
      <c r="A143" s="37"/>
      <c r="B143" s="38"/>
      <c r="C143" s="218" t="s">
        <v>156</v>
      </c>
      <c r="D143" s="218" t="s">
        <v>129</v>
      </c>
      <c r="E143" s="219" t="s">
        <v>176</v>
      </c>
      <c r="F143" s="220" t="s">
        <v>177</v>
      </c>
      <c r="G143" s="221" t="s">
        <v>147</v>
      </c>
      <c r="H143" s="222">
        <v>65</v>
      </c>
      <c r="I143" s="223"/>
      <c r="J143" s="224">
        <f>ROUND(I143*H143,2)</f>
        <v>0</v>
      </c>
      <c r="K143" s="220" t="s">
        <v>132</v>
      </c>
      <c r="L143" s="43"/>
      <c r="M143" s="225" t="s">
        <v>1</v>
      </c>
      <c r="N143" s="226" t="s">
        <v>40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133</v>
      </c>
      <c r="AT143" s="229" t="s">
        <v>129</v>
      </c>
      <c r="AU143" s="229" t="s">
        <v>85</v>
      </c>
      <c r="AY143" s="16" t="s">
        <v>127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83</v>
      </c>
      <c r="BK143" s="230">
        <f>ROUND(I143*H143,2)</f>
        <v>0</v>
      </c>
      <c r="BL143" s="16" t="s">
        <v>133</v>
      </c>
      <c r="BM143" s="229" t="s">
        <v>178</v>
      </c>
    </row>
    <row r="144" s="2" customFormat="1">
      <c r="A144" s="37"/>
      <c r="B144" s="38"/>
      <c r="C144" s="39"/>
      <c r="D144" s="231" t="s">
        <v>135</v>
      </c>
      <c r="E144" s="39"/>
      <c r="F144" s="232" t="s">
        <v>179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135</v>
      </c>
      <c r="AU144" s="16" t="s">
        <v>85</v>
      </c>
    </row>
    <row r="145" s="13" customFormat="1">
      <c r="A145" s="13"/>
      <c r="B145" s="236"/>
      <c r="C145" s="237"/>
      <c r="D145" s="231" t="s">
        <v>137</v>
      </c>
      <c r="E145" s="238" t="s">
        <v>1</v>
      </c>
      <c r="F145" s="239" t="s">
        <v>180</v>
      </c>
      <c r="G145" s="237"/>
      <c r="H145" s="240">
        <v>65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137</v>
      </c>
      <c r="AU145" s="246" t="s">
        <v>85</v>
      </c>
      <c r="AV145" s="13" t="s">
        <v>85</v>
      </c>
      <c r="AW145" s="13" t="s">
        <v>31</v>
      </c>
      <c r="AX145" s="13" t="s">
        <v>83</v>
      </c>
      <c r="AY145" s="246" t="s">
        <v>127</v>
      </c>
    </row>
    <row r="146" s="12" customFormat="1" ht="22.8" customHeight="1">
      <c r="A146" s="12"/>
      <c r="B146" s="202"/>
      <c r="C146" s="203"/>
      <c r="D146" s="204" t="s">
        <v>74</v>
      </c>
      <c r="E146" s="216" t="s">
        <v>133</v>
      </c>
      <c r="F146" s="216" t="s">
        <v>181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SUM(P147:P164)</f>
        <v>0</v>
      </c>
      <c r="Q146" s="210"/>
      <c r="R146" s="211">
        <f>SUM(R147:R164)</f>
        <v>472.61760000000004</v>
      </c>
      <c r="S146" s="210"/>
      <c r="T146" s="212">
        <f>SUM(T147:T164)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83</v>
      </c>
      <c r="AT146" s="214" t="s">
        <v>74</v>
      </c>
      <c r="AU146" s="214" t="s">
        <v>83</v>
      </c>
      <c r="AY146" s="213" t="s">
        <v>127</v>
      </c>
      <c r="BK146" s="215">
        <f>SUM(BK147:BK164)</f>
        <v>0</v>
      </c>
    </row>
    <row r="147" s="2" customFormat="1" ht="37.8" customHeight="1">
      <c r="A147" s="37"/>
      <c r="B147" s="38"/>
      <c r="C147" s="218" t="s">
        <v>182</v>
      </c>
      <c r="D147" s="218" t="s">
        <v>129</v>
      </c>
      <c r="E147" s="219" t="s">
        <v>183</v>
      </c>
      <c r="F147" s="220" t="s">
        <v>184</v>
      </c>
      <c r="G147" s="221" t="s">
        <v>97</v>
      </c>
      <c r="H147" s="222">
        <v>162.5</v>
      </c>
      <c r="I147" s="223"/>
      <c r="J147" s="224">
        <f>ROUND(I147*H147,2)</f>
        <v>0</v>
      </c>
      <c r="K147" s="220" t="s">
        <v>132</v>
      </c>
      <c r="L147" s="43"/>
      <c r="M147" s="225" t="s">
        <v>1</v>
      </c>
      <c r="N147" s="226" t="s">
        <v>40</v>
      </c>
      <c r="O147" s="90"/>
      <c r="P147" s="227">
        <f>O147*H147</f>
        <v>0</v>
      </c>
      <c r="Q147" s="227">
        <v>2.13408</v>
      </c>
      <c r="R147" s="227">
        <f>Q147*H147</f>
        <v>346.78800000000001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133</v>
      </c>
      <c r="AT147" s="229" t="s">
        <v>129</v>
      </c>
      <c r="AU147" s="229" t="s">
        <v>85</v>
      </c>
      <c r="AY147" s="16" t="s">
        <v>127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83</v>
      </c>
      <c r="BK147" s="230">
        <f>ROUND(I147*H147,2)</f>
        <v>0</v>
      </c>
      <c r="BL147" s="16" t="s">
        <v>133</v>
      </c>
      <c r="BM147" s="229" t="s">
        <v>185</v>
      </c>
    </row>
    <row r="148" s="2" customFormat="1">
      <c r="A148" s="37"/>
      <c r="B148" s="38"/>
      <c r="C148" s="39"/>
      <c r="D148" s="231" t="s">
        <v>135</v>
      </c>
      <c r="E148" s="39"/>
      <c r="F148" s="232" t="s">
        <v>186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135</v>
      </c>
      <c r="AU148" s="16" t="s">
        <v>85</v>
      </c>
    </row>
    <row r="149" s="14" customFormat="1">
      <c r="A149" s="14"/>
      <c r="B149" s="247"/>
      <c r="C149" s="248"/>
      <c r="D149" s="231" t="s">
        <v>137</v>
      </c>
      <c r="E149" s="249" t="s">
        <v>1</v>
      </c>
      <c r="F149" s="250" t="s">
        <v>187</v>
      </c>
      <c r="G149" s="248"/>
      <c r="H149" s="249" t="s">
        <v>1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137</v>
      </c>
      <c r="AU149" s="256" t="s">
        <v>85</v>
      </c>
      <c r="AV149" s="14" t="s">
        <v>83</v>
      </c>
      <c r="AW149" s="14" t="s">
        <v>31</v>
      </c>
      <c r="AX149" s="14" t="s">
        <v>75</v>
      </c>
      <c r="AY149" s="256" t="s">
        <v>127</v>
      </c>
    </row>
    <row r="150" s="13" customFormat="1">
      <c r="A150" s="13"/>
      <c r="B150" s="236"/>
      <c r="C150" s="237"/>
      <c r="D150" s="231" t="s">
        <v>137</v>
      </c>
      <c r="E150" s="238" t="s">
        <v>1</v>
      </c>
      <c r="F150" s="239" t="s">
        <v>188</v>
      </c>
      <c r="G150" s="237"/>
      <c r="H150" s="240">
        <v>162.5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137</v>
      </c>
      <c r="AU150" s="246" t="s">
        <v>85</v>
      </c>
      <c r="AV150" s="13" t="s">
        <v>85</v>
      </c>
      <c r="AW150" s="13" t="s">
        <v>31</v>
      </c>
      <c r="AX150" s="13" t="s">
        <v>83</v>
      </c>
      <c r="AY150" s="246" t="s">
        <v>127</v>
      </c>
    </row>
    <row r="151" s="2" customFormat="1" ht="44.25" customHeight="1">
      <c r="A151" s="37"/>
      <c r="B151" s="38"/>
      <c r="C151" s="218" t="s">
        <v>189</v>
      </c>
      <c r="D151" s="218" t="s">
        <v>129</v>
      </c>
      <c r="E151" s="219" t="s">
        <v>190</v>
      </c>
      <c r="F151" s="220" t="s">
        <v>191</v>
      </c>
      <c r="G151" s="221" t="s">
        <v>97</v>
      </c>
      <c r="H151" s="222">
        <v>7.5</v>
      </c>
      <c r="I151" s="223"/>
      <c r="J151" s="224">
        <f>ROUND(I151*H151,2)</f>
        <v>0</v>
      </c>
      <c r="K151" s="220" t="s">
        <v>132</v>
      </c>
      <c r="L151" s="43"/>
      <c r="M151" s="225" t="s">
        <v>1</v>
      </c>
      <c r="N151" s="226" t="s">
        <v>40</v>
      </c>
      <c r="O151" s="90"/>
      <c r="P151" s="227">
        <f>O151*H151</f>
        <v>0</v>
      </c>
      <c r="Q151" s="227">
        <v>2.13408</v>
      </c>
      <c r="R151" s="227">
        <f>Q151*H151</f>
        <v>16.005600000000001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133</v>
      </c>
      <c r="AT151" s="229" t="s">
        <v>129</v>
      </c>
      <c r="AU151" s="229" t="s">
        <v>85</v>
      </c>
      <c r="AY151" s="16" t="s">
        <v>127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83</v>
      </c>
      <c r="BK151" s="230">
        <f>ROUND(I151*H151,2)</f>
        <v>0</v>
      </c>
      <c r="BL151" s="16" t="s">
        <v>133</v>
      </c>
      <c r="BM151" s="229" t="s">
        <v>192</v>
      </c>
    </row>
    <row r="152" s="2" customFormat="1">
      <c r="A152" s="37"/>
      <c r="B152" s="38"/>
      <c r="C152" s="39"/>
      <c r="D152" s="231" t="s">
        <v>135</v>
      </c>
      <c r="E152" s="39"/>
      <c r="F152" s="232" t="s">
        <v>193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135</v>
      </c>
      <c r="AU152" s="16" t="s">
        <v>85</v>
      </c>
    </row>
    <row r="153" s="14" customFormat="1">
      <c r="A153" s="14"/>
      <c r="B153" s="247"/>
      <c r="C153" s="248"/>
      <c r="D153" s="231" t="s">
        <v>137</v>
      </c>
      <c r="E153" s="249" t="s">
        <v>1</v>
      </c>
      <c r="F153" s="250" t="s">
        <v>194</v>
      </c>
      <c r="G153" s="248"/>
      <c r="H153" s="249" t="s">
        <v>1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137</v>
      </c>
      <c r="AU153" s="256" t="s">
        <v>85</v>
      </c>
      <c r="AV153" s="14" t="s">
        <v>83</v>
      </c>
      <c r="AW153" s="14" t="s">
        <v>31</v>
      </c>
      <c r="AX153" s="14" t="s">
        <v>75</v>
      </c>
      <c r="AY153" s="256" t="s">
        <v>127</v>
      </c>
    </row>
    <row r="154" s="13" customFormat="1">
      <c r="A154" s="13"/>
      <c r="B154" s="236"/>
      <c r="C154" s="237"/>
      <c r="D154" s="231" t="s">
        <v>137</v>
      </c>
      <c r="E154" s="238" t="s">
        <v>95</v>
      </c>
      <c r="F154" s="239" t="s">
        <v>195</v>
      </c>
      <c r="G154" s="237"/>
      <c r="H154" s="240">
        <v>7.5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137</v>
      </c>
      <c r="AU154" s="246" t="s">
        <v>85</v>
      </c>
      <c r="AV154" s="13" t="s">
        <v>85</v>
      </c>
      <c r="AW154" s="13" t="s">
        <v>31</v>
      </c>
      <c r="AX154" s="13" t="s">
        <v>83</v>
      </c>
      <c r="AY154" s="246" t="s">
        <v>127</v>
      </c>
    </row>
    <row r="155" s="2" customFormat="1" ht="44.25" customHeight="1">
      <c r="A155" s="37"/>
      <c r="B155" s="38"/>
      <c r="C155" s="218" t="s">
        <v>196</v>
      </c>
      <c r="D155" s="218" t="s">
        <v>129</v>
      </c>
      <c r="E155" s="219" t="s">
        <v>197</v>
      </c>
      <c r="F155" s="220" t="s">
        <v>198</v>
      </c>
      <c r="G155" s="221" t="s">
        <v>147</v>
      </c>
      <c r="H155" s="222">
        <v>107.5</v>
      </c>
      <c r="I155" s="223"/>
      <c r="J155" s="224">
        <f>ROUND(I155*H155,2)</f>
        <v>0</v>
      </c>
      <c r="K155" s="220" t="s">
        <v>132</v>
      </c>
      <c r="L155" s="43"/>
      <c r="M155" s="225" t="s">
        <v>1</v>
      </c>
      <c r="N155" s="226" t="s">
        <v>40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133</v>
      </c>
      <c r="AT155" s="229" t="s">
        <v>129</v>
      </c>
      <c r="AU155" s="229" t="s">
        <v>85</v>
      </c>
      <c r="AY155" s="16" t="s">
        <v>127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83</v>
      </c>
      <c r="BK155" s="230">
        <f>ROUND(I155*H155,2)</f>
        <v>0</v>
      </c>
      <c r="BL155" s="16" t="s">
        <v>133</v>
      </c>
      <c r="BM155" s="229" t="s">
        <v>199</v>
      </c>
    </row>
    <row r="156" s="2" customFormat="1">
      <c r="A156" s="37"/>
      <c r="B156" s="38"/>
      <c r="C156" s="39"/>
      <c r="D156" s="231" t="s">
        <v>135</v>
      </c>
      <c r="E156" s="39"/>
      <c r="F156" s="232" t="s">
        <v>200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135</v>
      </c>
      <c r="AU156" s="16" t="s">
        <v>85</v>
      </c>
    </row>
    <row r="157" s="13" customFormat="1">
      <c r="A157" s="13"/>
      <c r="B157" s="236"/>
      <c r="C157" s="237"/>
      <c r="D157" s="231" t="s">
        <v>137</v>
      </c>
      <c r="E157" s="238" t="s">
        <v>1</v>
      </c>
      <c r="F157" s="239" t="s">
        <v>201</v>
      </c>
      <c r="G157" s="237"/>
      <c r="H157" s="240">
        <v>107.5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137</v>
      </c>
      <c r="AU157" s="246" t="s">
        <v>85</v>
      </c>
      <c r="AV157" s="13" t="s">
        <v>85</v>
      </c>
      <c r="AW157" s="13" t="s">
        <v>31</v>
      </c>
      <c r="AX157" s="13" t="s">
        <v>83</v>
      </c>
      <c r="AY157" s="246" t="s">
        <v>127</v>
      </c>
    </row>
    <row r="158" s="2" customFormat="1" ht="37.8" customHeight="1">
      <c r="A158" s="37"/>
      <c r="B158" s="38"/>
      <c r="C158" s="218" t="s">
        <v>202</v>
      </c>
      <c r="D158" s="218" t="s">
        <v>129</v>
      </c>
      <c r="E158" s="219" t="s">
        <v>203</v>
      </c>
      <c r="F158" s="220" t="s">
        <v>204</v>
      </c>
      <c r="G158" s="221" t="s">
        <v>97</v>
      </c>
      <c r="H158" s="222">
        <v>55</v>
      </c>
      <c r="I158" s="223"/>
      <c r="J158" s="224">
        <f>ROUND(I158*H158,2)</f>
        <v>0</v>
      </c>
      <c r="K158" s="220" t="s">
        <v>132</v>
      </c>
      <c r="L158" s="43"/>
      <c r="M158" s="225" t="s">
        <v>1</v>
      </c>
      <c r="N158" s="226" t="s">
        <v>40</v>
      </c>
      <c r="O158" s="90"/>
      <c r="P158" s="227">
        <f>O158*H158</f>
        <v>0</v>
      </c>
      <c r="Q158" s="227">
        <v>1.9967999999999999</v>
      </c>
      <c r="R158" s="227">
        <f>Q158*H158</f>
        <v>109.824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133</v>
      </c>
      <c r="AT158" s="229" t="s">
        <v>129</v>
      </c>
      <c r="AU158" s="229" t="s">
        <v>85</v>
      </c>
      <c r="AY158" s="16" t="s">
        <v>127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83</v>
      </c>
      <c r="BK158" s="230">
        <f>ROUND(I158*H158,2)</f>
        <v>0</v>
      </c>
      <c r="BL158" s="16" t="s">
        <v>133</v>
      </c>
      <c r="BM158" s="229" t="s">
        <v>205</v>
      </c>
    </row>
    <row r="159" s="2" customFormat="1">
      <c r="A159" s="37"/>
      <c r="B159" s="38"/>
      <c r="C159" s="39"/>
      <c r="D159" s="231" t="s">
        <v>135</v>
      </c>
      <c r="E159" s="39"/>
      <c r="F159" s="232" t="s">
        <v>206</v>
      </c>
      <c r="G159" s="39"/>
      <c r="H159" s="39"/>
      <c r="I159" s="233"/>
      <c r="J159" s="39"/>
      <c r="K159" s="39"/>
      <c r="L159" s="43"/>
      <c r="M159" s="234"/>
      <c r="N159" s="235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135</v>
      </c>
      <c r="AU159" s="16" t="s">
        <v>85</v>
      </c>
    </row>
    <row r="160" s="14" customFormat="1">
      <c r="A160" s="14"/>
      <c r="B160" s="247"/>
      <c r="C160" s="248"/>
      <c r="D160" s="231" t="s">
        <v>137</v>
      </c>
      <c r="E160" s="249" t="s">
        <v>1</v>
      </c>
      <c r="F160" s="250" t="s">
        <v>207</v>
      </c>
      <c r="G160" s="248"/>
      <c r="H160" s="249" t="s">
        <v>1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137</v>
      </c>
      <c r="AU160" s="256" t="s">
        <v>85</v>
      </c>
      <c r="AV160" s="14" t="s">
        <v>83</v>
      </c>
      <c r="AW160" s="14" t="s">
        <v>31</v>
      </c>
      <c r="AX160" s="14" t="s">
        <v>75</v>
      </c>
      <c r="AY160" s="256" t="s">
        <v>127</v>
      </c>
    </row>
    <row r="161" s="13" customFormat="1">
      <c r="A161" s="13"/>
      <c r="B161" s="236"/>
      <c r="C161" s="237"/>
      <c r="D161" s="231" t="s">
        <v>137</v>
      </c>
      <c r="E161" s="238" t="s">
        <v>1</v>
      </c>
      <c r="F161" s="239" t="s">
        <v>208</v>
      </c>
      <c r="G161" s="237"/>
      <c r="H161" s="240">
        <v>55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137</v>
      </c>
      <c r="AU161" s="246" t="s">
        <v>85</v>
      </c>
      <c r="AV161" s="13" t="s">
        <v>85</v>
      </c>
      <c r="AW161" s="13" t="s">
        <v>31</v>
      </c>
      <c r="AX161" s="13" t="s">
        <v>83</v>
      </c>
      <c r="AY161" s="246" t="s">
        <v>127</v>
      </c>
    </row>
    <row r="162" s="2" customFormat="1" ht="33" customHeight="1">
      <c r="A162" s="37"/>
      <c r="B162" s="38"/>
      <c r="C162" s="218" t="s">
        <v>209</v>
      </c>
      <c r="D162" s="218" t="s">
        <v>129</v>
      </c>
      <c r="E162" s="219" t="s">
        <v>210</v>
      </c>
      <c r="F162" s="220" t="s">
        <v>211</v>
      </c>
      <c r="G162" s="221" t="s">
        <v>147</v>
      </c>
      <c r="H162" s="222">
        <v>107.5</v>
      </c>
      <c r="I162" s="223"/>
      <c r="J162" s="224">
        <f>ROUND(I162*H162,2)</f>
        <v>0</v>
      </c>
      <c r="K162" s="220" t="s">
        <v>132</v>
      </c>
      <c r="L162" s="43"/>
      <c r="M162" s="225" t="s">
        <v>1</v>
      </c>
      <c r="N162" s="226" t="s">
        <v>40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133</v>
      </c>
      <c r="AT162" s="229" t="s">
        <v>129</v>
      </c>
      <c r="AU162" s="229" t="s">
        <v>85</v>
      </c>
      <c r="AY162" s="16" t="s">
        <v>127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83</v>
      </c>
      <c r="BK162" s="230">
        <f>ROUND(I162*H162,2)</f>
        <v>0</v>
      </c>
      <c r="BL162" s="16" t="s">
        <v>133</v>
      </c>
      <c r="BM162" s="229" t="s">
        <v>212</v>
      </c>
    </row>
    <row r="163" s="2" customFormat="1">
      <c r="A163" s="37"/>
      <c r="B163" s="38"/>
      <c r="C163" s="39"/>
      <c r="D163" s="231" t="s">
        <v>135</v>
      </c>
      <c r="E163" s="39"/>
      <c r="F163" s="232" t="s">
        <v>206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135</v>
      </c>
      <c r="AU163" s="16" t="s">
        <v>85</v>
      </c>
    </row>
    <row r="164" s="13" customFormat="1">
      <c r="A164" s="13"/>
      <c r="B164" s="236"/>
      <c r="C164" s="237"/>
      <c r="D164" s="231" t="s">
        <v>137</v>
      </c>
      <c r="E164" s="238" t="s">
        <v>1</v>
      </c>
      <c r="F164" s="239" t="s">
        <v>213</v>
      </c>
      <c r="G164" s="237"/>
      <c r="H164" s="240">
        <v>107.5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137</v>
      </c>
      <c r="AU164" s="246" t="s">
        <v>85</v>
      </c>
      <c r="AV164" s="13" t="s">
        <v>85</v>
      </c>
      <c r="AW164" s="13" t="s">
        <v>31</v>
      </c>
      <c r="AX164" s="13" t="s">
        <v>83</v>
      </c>
      <c r="AY164" s="246" t="s">
        <v>127</v>
      </c>
    </row>
    <row r="165" s="12" customFormat="1" ht="22.8" customHeight="1">
      <c r="A165" s="12"/>
      <c r="B165" s="202"/>
      <c r="C165" s="203"/>
      <c r="D165" s="204" t="s">
        <v>74</v>
      </c>
      <c r="E165" s="216" t="s">
        <v>214</v>
      </c>
      <c r="F165" s="216" t="s">
        <v>215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P166</f>
        <v>0</v>
      </c>
      <c r="Q165" s="210"/>
      <c r="R165" s="211">
        <f>R166</f>
        <v>0</v>
      </c>
      <c r="S165" s="210"/>
      <c r="T165" s="212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83</v>
      </c>
      <c r="AT165" s="214" t="s">
        <v>74</v>
      </c>
      <c r="AU165" s="214" t="s">
        <v>83</v>
      </c>
      <c r="AY165" s="213" t="s">
        <v>127</v>
      </c>
      <c r="BK165" s="215">
        <f>BK166</f>
        <v>0</v>
      </c>
    </row>
    <row r="166" s="2" customFormat="1" ht="33" customHeight="1">
      <c r="A166" s="37"/>
      <c r="B166" s="38"/>
      <c r="C166" s="218" t="s">
        <v>216</v>
      </c>
      <c r="D166" s="218" t="s">
        <v>129</v>
      </c>
      <c r="E166" s="219" t="s">
        <v>217</v>
      </c>
      <c r="F166" s="220" t="s">
        <v>218</v>
      </c>
      <c r="G166" s="221" t="s">
        <v>219</v>
      </c>
      <c r="H166" s="222">
        <v>472.62099999999998</v>
      </c>
      <c r="I166" s="223"/>
      <c r="J166" s="224">
        <f>ROUND(I166*H166,2)</f>
        <v>0</v>
      </c>
      <c r="K166" s="220" t="s">
        <v>132</v>
      </c>
      <c r="L166" s="43"/>
      <c r="M166" s="267" t="s">
        <v>1</v>
      </c>
      <c r="N166" s="268" t="s">
        <v>40</v>
      </c>
      <c r="O166" s="269"/>
      <c r="P166" s="270">
        <f>O166*H166</f>
        <v>0</v>
      </c>
      <c r="Q166" s="270">
        <v>0</v>
      </c>
      <c r="R166" s="270">
        <f>Q166*H166</f>
        <v>0</v>
      </c>
      <c r="S166" s="270">
        <v>0</v>
      </c>
      <c r="T166" s="27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133</v>
      </c>
      <c r="AT166" s="229" t="s">
        <v>129</v>
      </c>
      <c r="AU166" s="229" t="s">
        <v>85</v>
      </c>
      <c r="AY166" s="16" t="s">
        <v>127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83</v>
      </c>
      <c r="BK166" s="230">
        <f>ROUND(I166*H166,2)</f>
        <v>0</v>
      </c>
      <c r="BL166" s="16" t="s">
        <v>133</v>
      </c>
      <c r="BM166" s="229" t="s">
        <v>220</v>
      </c>
    </row>
    <row r="167" s="2" customFormat="1" ht="6.96" customHeight="1">
      <c r="A167" s="37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43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sheet="1" autoFilter="0" formatColumns="0" formatRows="0" objects="1" scenarios="1" spinCount="100000" saltValue="4gIoAcpt8uy89H8oM5kPScFXkgcKmPIxdiXp7sWp+1Nn60kkXG4nzBSQSPQ1P7XFCVyPyRP7iEkrpeDZ0/HYsw==" hashValue="C2kB0/Wz7FFtI0gN1E+SmYtEtWA1FeufIOXWMDHOlxtyN8UZroTiPcTrvIJ2G/v7ATwBvEXgsoQ1LL7vpXrybw==" algorithmName="SHA-512" password="CC35"/>
  <autoFilter ref="C119:K16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85</v>
      </c>
    </row>
    <row r="4" s="1" customFormat="1" ht="24.96" customHeight="1">
      <c r="B4" s="19"/>
      <c r="D4" s="138" t="s">
        <v>99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VT Olše km 12,800 – 13,180, k.ú. Závada nad Olší – oprava opevnění, nánosy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221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102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 xml:space="preserve"> </v>
      </c>
      <c r="F15" s="37"/>
      <c r="G15" s="37"/>
      <c r="H15" s="37"/>
      <c r="I15" s="140" t="s">
        <v>27</v>
      </c>
      <c r="J15" s="143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27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32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33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35</v>
      </c>
      <c r="E30" s="37"/>
      <c r="F30" s="37"/>
      <c r="G30" s="37"/>
      <c r="H30" s="37"/>
      <c r="I30" s="37"/>
      <c r="J30" s="151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37</v>
      </c>
      <c r="G32" s="37"/>
      <c r="H32" s="37"/>
      <c r="I32" s="152" t="s">
        <v>36</v>
      </c>
      <c r="J32" s="152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39</v>
      </c>
      <c r="E33" s="140" t="s">
        <v>40</v>
      </c>
      <c r="F33" s="154">
        <f>ROUND((SUM(BE118:BE141)),  2)</f>
        <v>0</v>
      </c>
      <c r="G33" s="37"/>
      <c r="H33" s="37"/>
      <c r="I33" s="155">
        <v>0.20999999999999999</v>
      </c>
      <c r="J33" s="154">
        <f>ROUND(((SUM(BE118:BE141))*I33),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41</v>
      </c>
      <c r="F34" s="154">
        <f>ROUND((SUM(BF118:BF141)),  2)</f>
        <v>0</v>
      </c>
      <c r="G34" s="37"/>
      <c r="H34" s="37"/>
      <c r="I34" s="155">
        <v>0.14999999999999999</v>
      </c>
      <c r="J34" s="154">
        <f>ROUND(((SUM(BF118:BF141))*I34),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42</v>
      </c>
      <c r="F35" s="154">
        <f>ROUND((SUM(BG118:BG141)),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43</v>
      </c>
      <c r="F36" s="154">
        <f>ROUND((SUM(BH118:BH141)),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44</v>
      </c>
      <c r="F37" s="154">
        <f>ROUND((SUM(BI118:BI141)),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VT Olše km 12,800 – 13,180, k.ú. Závada nad Olší – oprava opevnění, nánosy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SO-02 - odtěžení štěrkové lavice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Závada</v>
      </c>
      <c r="G89" s="39"/>
      <c r="H89" s="39"/>
      <c r="I89" s="31" t="s">
        <v>22</v>
      </c>
      <c r="J89" s="78" t="str">
        <f>IF(J12="","",J12)</f>
        <v>11. 4. 2023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Ing. Jiří Skalník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106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79"/>
      <c r="C97" s="180"/>
      <c r="D97" s="181" t="s">
        <v>108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109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112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74" t="str">
        <f>E7</f>
        <v>VT Olše km 12,800 – 13,180, k.ú. Závada nad Olší – oprava opevnění, nánosy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SO-02 - odtěžení štěrkové lavice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Závada</v>
      </c>
      <c r="G112" s="39"/>
      <c r="H112" s="39"/>
      <c r="I112" s="31" t="s">
        <v>22</v>
      </c>
      <c r="J112" s="78" t="str">
        <f>IF(J12="","",J12)</f>
        <v>11. 4. 2023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30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32</v>
      </c>
      <c r="J115" s="35" t="str">
        <f>E24</f>
        <v>Ing. Jiří Skalník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1"/>
      <c r="B117" s="192"/>
      <c r="C117" s="193" t="s">
        <v>113</v>
      </c>
      <c r="D117" s="194" t="s">
        <v>60</v>
      </c>
      <c r="E117" s="194" t="s">
        <v>56</v>
      </c>
      <c r="F117" s="194" t="s">
        <v>57</v>
      </c>
      <c r="G117" s="194" t="s">
        <v>114</v>
      </c>
      <c r="H117" s="194" t="s">
        <v>115</v>
      </c>
      <c r="I117" s="194" t="s">
        <v>116</v>
      </c>
      <c r="J117" s="194" t="s">
        <v>105</v>
      </c>
      <c r="K117" s="195" t="s">
        <v>117</v>
      </c>
      <c r="L117" s="196"/>
      <c r="M117" s="99" t="s">
        <v>1</v>
      </c>
      <c r="N117" s="100" t="s">
        <v>39</v>
      </c>
      <c r="O117" s="100" t="s">
        <v>118</v>
      </c>
      <c r="P117" s="100" t="s">
        <v>119</v>
      </c>
      <c r="Q117" s="100" t="s">
        <v>120</v>
      </c>
      <c r="R117" s="100" t="s">
        <v>121</v>
      </c>
      <c r="S117" s="100" t="s">
        <v>122</v>
      </c>
      <c r="T117" s="101" t="s">
        <v>123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7"/>
      <c r="B118" s="38"/>
      <c r="C118" s="106" t="s">
        <v>124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74</v>
      </c>
      <c r="AU118" s="16" t="s">
        <v>107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74</v>
      </c>
      <c r="E119" s="205" t="s">
        <v>125</v>
      </c>
      <c r="F119" s="205" t="s">
        <v>126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83</v>
      </c>
      <c r="AT119" s="214" t="s">
        <v>74</v>
      </c>
      <c r="AU119" s="214" t="s">
        <v>75</v>
      </c>
      <c r="AY119" s="213" t="s">
        <v>127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74</v>
      </c>
      <c r="E120" s="216" t="s">
        <v>83</v>
      </c>
      <c r="F120" s="216" t="s">
        <v>128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SUM(P121:P141)</f>
        <v>0</v>
      </c>
      <c r="Q120" s="210"/>
      <c r="R120" s="211">
        <f>SUM(R121:R141)</f>
        <v>0</v>
      </c>
      <c r="S120" s="210"/>
      <c r="T120" s="212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83</v>
      </c>
      <c r="AT120" s="214" t="s">
        <v>74</v>
      </c>
      <c r="AU120" s="214" t="s">
        <v>83</v>
      </c>
      <c r="AY120" s="213" t="s">
        <v>127</v>
      </c>
      <c r="BK120" s="215">
        <f>SUM(BK121:BK141)</f>
        <v>0</v>
      </c>
    </row>
    <row r="121" s="2" customFormat="1" ht="62.7" customHeight="1">
      <c r="A121" s="37"/>
      <c r="B121" s="38"/>
      <c r="C121" s="218" t="s">
        <v>83</v>
      </c>
      <c r="D121" s="218" t="s">
        <v>129</v>
      </c>
      <c r="E121" s="219" t="s">
        <v>222</v>
      </c>
      <c r="F121" s="220" t="s">
        <v>223</v>
      </c>
      <c r="G121" s="221" t="s">
        <v>97</v>
      </c>
      <c r="H121" s="222">
        <v>2940</v>
      </c>
      <c r="I121" s="223"/>
      <c r="J121" s="224">
        <f>ROUND(I121*H121,2)</f>
        <v>0</v>
      </c>
      <c r="K121" s="220" t="s">
        <v>132</v>
      </c>
      <c r="L121" s="43"/>
      <c r="M121" s="225" t="s">
        <v>1</v>
      </c>
      <c r="N121" s="226" t="s">
        <v>40</v>
      </c>
      <c r="O121" s="90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133</v>
      </c>
      <c r="AT121" s="229" t="s">
        <v>129</v>
      </c>
      <c r="AU121" s="229" t="s">
        <v>85</v>
      </c>
      <c r="AY121" s="16" t="s">
        <v>127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83</v>
      </c>
      <c r="BK121" s="230">
        <f>ROUND(I121*H121,2)</f>
        <v>0</v>
      </c>
      <c r="BL121" s="16" t="s">
        <v>133</v>
      </c>
      <c r="BM121" s="229" t="s">
        <v>224</v>
      </c>
    </row>
    <row r="122" s="2" customFormat="1">
      <c r="A122" s="37"/>
      <c r="B122" s="38"/>
      <c r="C122" s="39"/>
      <c r="D122" s="231" t="s">
        <v>135</v>
      </c>
      <c r="E122" s="39"/>
      <c r="F122" s="232" t="s">
        <v>225</v>
      </c>
      <c r="G122" s="39"/>
      <c r="H122" s="39"/>
      <c r="I122" s="233"/>
      <c r="J122" s="39"/>
      <c r="K122" s="39"/>
      <c r="L122" s="43"/>
      <c r="M122" s="234"/>
      <c r="N122" s="235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135</v>
      </c>
      <c r="AU122" s="16" t="s">
        <v>85</v>
      </c>
    </row>
    <row r="123" s="14" customFormat="1">
      <c r="A123" s="14"/>
      <c r="B123" s="247"/>
      <c r="C123" s="248"/>
      <c r="D123" s="231" t="s">
        <v>137</v>
      </c>
      <c r="E123" s="249" t="s">
        <v>1</v>
      </c>
      <c r="F123" s="250" t="s">
        <v>226</v>
      </c>
      <c r="G123" s="248"/>
      <c r="H123" s="249" t="s">
        <v>1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137</v>
      </c>
      <c r="AU123" s="256" t="s">
        <v>85</v>
      </c>
      <c r="AV123" s="14" t="s">
        <v>83</v>
      </c>
      <c r="AW123" s="14" t="s">
        <v>31</v>
      </c>
      <c r="AX123" s="14" t="s">
        <v>75</v>
      </c>
      <c r="AY123" s="256" t="s">
        <v>127</v>
      </c>
    </row>
    <row r="124" s="13" customFormat="1">
      <c r="A124" s="13"/>
      <c r="B124" s="236"/>
      <c r="C124" s="237"/>
      <c r="D124" s="231" t="s">
        <v>137</v>
      </c>
      <c r="E124" s="238" t="s">
        <v>1</v>
      </c>
      <c r="F124" s="239" t="s">
        <v>227</v>
      </c>
      <c r="G124" s="237"/>
      <c r="H124" s="240">
        <v>2940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137</v>
      </c>
      <c r="AU124" s="246" t="s">
        <v>85</v>
      </c>
      <c r="AV124" s="13" t="s">
        <v>85</v>
      </c>
      <c r="AW124" s="13" t="s">
        <v>31</v>
      </c>
      <c r="AX124" s="13" t="s">
        <v>83</v>
      </c>
      <c r="AY124" s="246" t="s">
        <v>127</v>
      </c>
    </row>
    <row r="125" s="2" customFormat="1" ht="66.75" customHeight="1">
      <c r="A125" s="37"/>
      <c r="B125" s="38"/>
      <c r="C125" s="218" t="s">
        <v>85</v>
      </c>
      <c r="D125" s="218" t="s">
        <v>129</v>
      </c>
      <c r="E125" s="219" t="s">
        <v>228</v>
      </c>
      <c r="F125" s="220" t="s">
        <v>229</v>
      </c>
      <c r="G125" s="221" t="s">
        <v>97</v>
      </c>
      <c r="H125" s="222">
        <v>2940</v>
      </c>
      <c r="I125" s="223"/>
      <c r="J125" s="224">
        <f>ROUND(I125*H125,2)</f>
        <v>0</v>
      </c>
      <c r="K125" s="220" t="s">
        <v>132</v>
      </c>
      <c r="L125" s="43"/>
      <c r="M125" s="225" t="s">
        <v>1</v>
      </c>
      <c r="N125" s="226" t="s">
        <v>40</v>
      </c>
      <c r="O125" s="90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133</v>
      </c>
      <c r="AT125" s="229" t="s">
        <v>129</v>
      </c>
      <c r="AU125" s="229" t="s">
        <v>85</v>
      </c>
      <c r="AY125" s="16" t="s">
        <v>127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83</v>
      </c>
      <c r="BK125" s="230">
        <f>ROUND(I125*H125,2)</f>
        <v>0</v>
      </c>
      <c r="BL125" s="16" t="s">
        <v>133</v>
      </c>
      <c r="BM125" s="229" t="s">
        <v>230</v>
      </c>
    </row>
    <row r="126" s="2" customFormat="1">
      <c r="A126" s="37"/>
      <c r="B126" s="38"/>
      <c r="C126" s="39"/>
      <c r="D126" s="231" t="s">
        <v>135</v>
      </c>
      <c r="E126" s="39"/>
      <c r="F126" s="232" t="s">
        <v>231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135</v>
      </c>
      <c r="AU126" s="16" t="s">
        <v>85</v>
      </c>
    </row>
    <row r="127" s="13" customFormat="1">
      <c r="A127" s="13"/>
      <c r="B127" s="236"/>
      <c r="C127" s="237"/>
      <c r="D127" s="231" t="s">
        <v>137</v>
      </c>
      <c r="E127" s="238" t="s">
        <v>1</v>
      </c>
      <c r="F127" s="239" t="s">
        <v>232</v>
      </c>
      <c r="G127" s="237"/>
      <c r="H127" s="240">
        <v>2940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137</v>
      </c>
      <c r="AU127" s="246" t="s">
        <v>85</v>
      </c>
      <c r="AV127" s="13" t="s">
        <v>85</v>
      </c>
      <c r="AW127" s="13" t="s">
        <v>31</v>
      </c>
      <c r="AX127" s="13" t="s">
        <v>83</v>
      </c>
      <c r="AY127" s="246" t="s">
        <v>127</v>
      </c>
    </row>
    <row r="128" s="2" customFormat="1" ht="62.7" customHeight="1">
      <c r="A128" s="37"/>
      <c r="B128" s="38"/>
      <c r="C128" s="218" t="s">
        <v>144</v>
      </c>
      <c r="D128" s="218" t="s">
        <v>129</v>
      </c>
      <c r="E128" s="219" t="s">
        <v>233</v>
      </c>
      <c r="F128" s="220" t="s">
        <v>234</v>
      </c>
      <c r="G128" s="221" t="s">
        <v>97</v>
      </c>
      <c r="H128" s="222">
        <v>440</v>
      </c>
      <c r="I128" s="223"/>
      <c r="J128" s="224">
        <f>ROUND(I128*H128,2)</f>
        <v>0</v>
      </c>
      <c r="K128" s="220" t="s">
        <v>132</v>
      </c>
      <c r="L128" s="43"/>
      <c r="M128" s="225" t="s">
        <v>1</v>
      </c>
      <c r="N128" s="226" t="s">
        <v>40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133</v>
      </c>
      <c r="AT128" s="229" t="s">
        <v>129</v>
      </c>
      <c r="AU128" s="229" t="s">
        <v>85</v>
      </c>
      <c r="AY128" s="16" t="s">
        <v>127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83</v>
      </c>
      <c r="BK128" s="230">
        <f>ROUND(I128*H128,2)</f>
        <v>0</v>
      </c>
      <c r="BL128" s="16" t="s">
        <v>133</v>
      </c>
      <c r="BM128" s="229" t="s">
        <v>235</v>
      </c>
    </row>
    <row r="129" s="2" customFormat="1">
      <c r="A129" s="37"/>
      <c r="B129" s="38"/>
      <c r="C129" s="39"/>
      <c r="D129" s="231" t="s">
        <v>135</v>
      </c>
      <c r="E129" s="39"/>
      <c r="F129" s="232" t="s">
        <v>236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135</v>
      </c>
      <c r="AU129" s="16" t="s">
        <v>85</v>
      </c>
    </row>
    <row r="130" s="14" customFormat="1">
      <c r="A130" s="14"/>
      <c r="B130" s="247"/>
      <c r="C130" s="248"/>
      <c r="D130" s="231" t="s">
        <v>137</v>
      </c>
      <c r="E130" s="249" t="s">
        <v>1</v>
      </c>
      <c r="F130" s="250" t="s">
        <v>237</v>
      </c>
      <c r="G130" s="248"/>
      <c r="H130" s="249" t="s">
        <v>1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137</v>
      </c>
      <c r="AU130" s="256" t="s">
        <v>85</v>
      </c>
      <c r="AV130" s="14" t="s">
        <v>83</v>
      </c>
      <c r="AW130" s="14" t="s">
        <v>31</v>
      </c>
      <c r="AX130" s="14" t="s">
        <v>75</v>
      </c>
      <c r="AY130" s="256" t="s">
        <v>127</v>
      </c>
    </row>
    <row r="131" s="13" customFormat="1">
      <c r="A131" s="13"/>
      <c r="B131" s="236"/>
      <c r="C131" s="237"/>
      <c r="D131" s="231" t="s">
        <v>137</v>
      </c>
      <c r="E131" s="238" t="s">
        <v>1</v>
      </c>
      <c r="F131" s="239" t="s">
        <v>238</v>
      </c>
      <c r="G131" s="237"/>
      <c r="H131" s="240">
        <v>440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137</v>
      </c>
      <c r="AU131" s="246" t="s">
        <v>85</v>
      </c>
      <c r="AV131" s="13" t="s">
        <v>85</v>
      </c>
      <c r="AW131" s="13" t="s">
        <v>31</v>
      </c>
      <c r="AX131" s="13" t="s">
        <v>83</v>
      </c>
      <c r="AY131" s="246" t="s">
        <v>127</v>
      </c>
    </row>
    <row r="132" s="2" customFormat="1" ht="62.7" customHeight="1">
      <c r="A132" s="37"/>
      <c r="B132" s="38"/>
      <c r="C132" s="218" t="s">
        <v>133</v>
      </c>
      <c r="D132" s="218" t="s">
        <v>129</v>
      </c>
      <c r="E132" s="219" t="s">
        <v>239</v>
      </c>
      <c r="F132" s="220" t="s">
        <v>240</v>
      </c>
      <c r="G132" s="221" t="s">
        <v>97</v>
      </c>
      <c r="H132" s="222">
        <v>2500</v>
      </c>
      <c r="I132" s="223"/>
      <c r="J132" s="224">
        <f>ROUND(I132*H132,2)</f>
        <v>0</v>
      </c>
      <c r="K132" s="220" t="s">
        <v>132</v>
      </c>
      <c r="L132" s="43"/>
      <c r="M132" s="225" t="s">
        <v>1</v>
      </c>
      <c r="N132" s="226" t="s">
        <v>40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133</v>
      </c>
      <c r="AT132" s="229" t="s">
        <v>129</v>
      </c>
      <c r="AU132" s="229" t="s">
        <v>85</v>
      </c>
      <c r="AY132" s="16" t="s">
        <v>127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83</v>
      </c>
      <c r="BK132" s="230">
        <f>ROUND(I132*H132,2)</f>
        <v>0</v>
      </c>
      <c r="BL132" s="16" t="s">
        <v>133</v>
      </c>
      <c r="BM132" s="229" t="s">
        <v>241</v>
      </c>
    </row>
    <row r="133" s="2" customFormat="1">
      <c r="A133" s="37"/>
      <c r="B133" s="38"/>
      <c r="C133" s="39"/>
      <c r="D133" s="231" t="s">
        <v>135</v>
      </c>
      <c r="E133" s="39"/>
      <c r="F133" s="232" t="s">
        <v>242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135</v>
      </c>
      <c r="AU133" s="16" t="s">
        <v>85</v>
      </c>
    </row>
    <row r="134" s="14" customFormat="1">
      <c r="A134" s="14"/>
      <c r="B134" s="247"/>
      <c r="C134" s="248"/>
      <c r="D134" s="231" t="s">
        <v>137</v>
      </c>
      <c r="E134" s="249" t="s">
        <v>1</v>
      </c>
      <c r="F134" s="250" t="s">
        <v>243</v>
      </c>
      <c r="G134" s="248"/>
      <c r="H134" s="249" t="s">
        <v>1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137</v>
      </c>
      <c r="AU134" s="256" t="s">
        <v>85</v>
      </c>
      <c r="AV134" s="14" t="s">
        <v>83</v>
      </c>
      <c r="AW134" s="14" t="s">
        <v>31</v>
      </c>
      <c r="AX134" s="14" t="s">
        <v>75</v>
      </c>
      <c r="AY134" s="256" t="s">
        <v>127</v>
      </c>
    </row>
    <row r="135" s="13" customFormat="1">
      <c r="A135" s="13"/>
      <c r="B135" s="236"/>
      <c r="C135" s="237"/>
      <c r="D135" s="231" t="s">
        <v>137</v>
      </c>
      <c r="E135" s="238" t="s">
        <v>1</v>
      </c>
      <c r="F135" s="239" t="s">
        <v>244</v>
      </c>
      <c r="G135" s="237"/>
      <c r="H135" s="240">
        <v>2500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137</v>
      </c>
      <c r="AU135" s="246" t="s">
        <v>85</v>
      </c>
      <c r="AV135" s="13" t="s">
        <v>85</v>
      </c>
      <c r="AW135" s="13" t="s">
        <v>31</v>
      </c>
      <c r="AX135" s="13" t="s">
        <v>83</v>
      </c>
      <c r="AY135" s="246" t="s">
        <v>127</v>
      </c>
    </row>
    <row r="136" s="2" customFormat="1" ht="37.8" customHeight="1">
      <c r="A136" s="37"/>
      <c r="B136" s="38"/>
      <c r="C136" s="218" t="s">
        <v>159</v>
      </c>
      <c r="D136" s="218" t="s">
        <v>129</v>
      </c>
      <c r="E136" s="219" t="s">
        <v>245</v>
      </c>
      <c r="F136" s="220" t="s">
        <v>246</v>
      </c>
      <c r="G136" s="221" t="s">
        <v>97</v>
      </c>
      <c r="H136" s="222">
        <v>2500</v>
      </c>
      <c r="I136" s="223"/>
      <c r="J136" s="224">
        <f>ROUND(I136*H136,2)</f>
        <v>0</v>
      </c>
      <c r="K136" s="220" t="s">
        <v>132</v>
      </c>
      <c r="L136" s="43"/>
      <c r="M136" s="225" t="s">
        <v>1</v>
      </c>
      <c r="N136" s="226" t="s">
        <v>40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133</v>
      </c>
      <c r="AT136" s="229" t="s">
        <v>129</v>
      </c>
      <c r="AU136" s="229" t="s">
        <v>85</v>
      </c>
      <c r="AY136" s="16" t="s">
        <v>127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83</v>
      </c>
      <c r="BK136" s="230">
        <f>ROUND(I136*H136,2)</f>
        <v>0</v>
      </c>
      <c r="BL136" s="16" t="s">
        <v>133</v>
      </c>
      <c r="BM136" s="229" t="s">
        <v>247</v>
      </c>
    </row>
    <row r="137" s="2" customFormat="1">
      <c r="A137" s="37"/>
      <c r="B137" s="38"/>
      <c r="C137" s="39"/>
      <c r="D137" s="231" t="s">
        <v>135</v>
      </c>
      <c r="E137" s="39"/>
      <c r="F137" s="232" t="s">
        <v>248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135</v>
      </c>
      <c r="AU137" s="16" t="s">
        <v>85</v>
      </c>
    </row>
    <row r="138" s="13" customFormat="1">
      <c r="A138" s="13"/>
      <c r="B138" s="236"/>
      <c r="C138" s="237"/>
      <c r="D138" s="231" t="s">
        <v>137</v>
      </c>
      <c r="E138" s="238" t="s">
        <v>1</v>
      </c>
      <c r="F138" s="239" t="s">
        <v>249</v>
      </c>
      <c r="G138" s="237"/>
      <c r="H138" s="240">
        <v>2500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137</v>
      </c>
      <c r="AU138" s="246" t="s">
        <v>85</v>
      </c>
      <c r="AV138" s="13" t="s">
        <v>85</v>
      </c>
      <c r="AW138" s="13" t="s">
        <v>31</v>
      </c>
      <c r="AX138" s="13" t="s">
        <v>83</v>
      </c>
      <c r="AY138" s="246" t="s">
        <v>127</v>
      </c>
    </row>
    <row r="139" s="2" customFormat="1" ht="44.25" customHeight="1">
      <c r="A139" s="37"/>
      <c r="B139" s="38"/>
      <c r="C139" s="218" t="s">
        <v>165</v>
      </c>
      <c r="D139" s="218" t="s">
        <v>129</v>
      </c>
      <c r="E139" s="219" t="s">
        <v>250</v>
      </c>
      <c r="F139" s="220" t="s">
        <v>251</v>
      </c>
      <c r="G139" s="221" t="s">
        <v>147</v>
      </c>
      <c r="H139" s="222">
        <v>1500</v>
      </c>
      <c r="I139" s="223"/>
      <c r="J139" s="224">
        <f>ROUND(I139*H139,2)</f>
        <v>0</v>
      </c>
      <c r="K139" s="220" t="s">
        <v>132</v>
      </c>
      <c r="L139" s="43"/>
      <c r="M139" s="225" t="s">
        <v>1</v>
      </c>
      <c r="N139" s="226" t="s">
        <v>40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133</v>
      </c>
      <c r="AT139" s="229" t="s">
        <v>129</v>
      </c>
      <c r="AU139" s="229" t="s">
        <v>85</v>
      </c>
      <c r="AY139" s="16" t="s">
        <v>127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83</v>
      </c>
      <c r="BK139" s="230">
        <f>ROUND(I139*H139,2)</f>
        <v>0</v>
      </c>
      <c r="BL139" s="16" t="s">
        <v>133</v>
      </c>
      <c r="BM139" s="229" t="s">
        <v>252</v>
      </c>
    </row>
    <row r="140" s="2" customFormat="1">
      <c r="A140" s="37"/>
      <c r="B140" s="38"/>
      <c r="C140" s="39"/>
      <c r="D140" s="231" t="s">
        <v>135</v>
      </c>
      <c r="E140" s="39"/>
      <c r="F140" s="232" t="s">
        <v>253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135</v>
      </c>
      <c r="AU140" s="16" t="s">
        <v>85</v>
      </c>
    </row>
    <row r="141" s="13" customFormat="1">
      <c r="A141" s="13"/>
      <c r="B141" s="236"/>
      <c r="C141" s="237"/>
      <c r="D141" s="231" t="s">
        <v>137</v>
      </c>
      <c r="E141" s="238" t="s">
        <v>1</v>
      </c>
      <c r="F141" s="239" t="s">
        <v>254</v>
      </c>
      <c r="G141" s="237"/>
      <c r="H141" s="240">
        <v>1500</v>
      </c>
      <c r="I141" s="241"/>
      <c r="J141" s="237"/>
      <c r="K141" s="237"/>
      <c r="L141" s="242"/>
      <c r="M141" s="272"/>
      <c r="N141" s="273"/>
      <c r="O141" s="273"/>
      <c r="P141" s="273"/>
      <c r="Q141" s="273"/>
      <c r="R141" s="273"/>
      <c r="S141" s="273"/>
      <c r="T141" s="27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137</v>
      </c>
      <c r="AU141" s="246" t="s">
        <v>85</v>
      </c>
      <c r="AV141" s="13" t="s">
        <v>85</v>
      </c>
      <c r="AW141" s="13" t="s">
        <v>31</v>
      </c>
      <c r="AX141" s="13" t="s">
        <v>83</v>
      </c>
      <c r="AY141" s="246" t="s">
        <v>127</v>
      </c>
    </row>
    <row r="142" s="2" customFormat="1" ht="6.96" customHeight="1">
      <c r="A142" s="37"/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43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sheet="1" autoFilter="0" formatColumns="0" formatRows="0" objects="1" scenarios="1" spinCount="100000" saltValue="e5B/2s5OKa0BavJdfJneWEXjdDAjjmLbn2t4xfJ86krsqjWZICQHLmAlVI54aE1KSxJmTbLN2KtRXJ0iVHs8tQ==" hashValue="z8xRrGL02RPAbaRqrrwp1I+PHKVjOxULSUNlO29qpd11c35toTkTpNnlLWAoCIyrVWb8Nf2W4Gu11K/WwG962A==" algorithmName="SHA-512" password="CC35"/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85</v>
      </c>
    </row>
    <row r="4" s="1" customFormat="1" ht="24.96" customHeight="1">
      <c r="B4" s="19"/>
      <c r="D4" s="138" t="s">
        <v>99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VT Olše km 12,800 – 13,180, k.ú. Závada nad Olší – oprava opevnění, nánosy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255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102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 xml:space="preserve"> </v>
      </c>
      <c r="F15" s="37"/>
      <c r="G15" s="37"/>
      <c r="H15" s="37"/>
      <c r="I15" s="140" t="s">
        <v>27</v>
      </c>
      <c r="J15" s="143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27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32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33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35</v>
      </c>
      <c r="E30" s="37"/>
      <c r="F30" s="37"/>
      <c r="G30" s="37"/>
      <c r="H30" s="37"/>
      <c r="I30" s="37"/>
      <c r="J30" s="151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37</v>
      </c>
      <c r="G32" s="37"/>
      <c r="H32" s="37"/>
      <c r="I32" s="152" t="s">
        <v>36</v>
      </c>
      <c r="J32" s="152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39</v>
      </c>
      <c r="E33" s="140" t="s">
        <v>40</v>
      </c>
      <c r="F33" s="154">
        <f>ROUND((SUM(BE120:BE136)),  2)</f>
        <v>0</v>
      </c>
      <c r="G33" s="37"/>
      <c r="H33" s="37"/>
      <c r="I33" s="155">
        <v>0.20999999999999999</v>
      </c>
      <c r="J33" s="154">
        <f>ROUND(((SUM(BE120:BE136))*I33),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41</v>
      </c>
      <c r="F34" s="154">
        <f>ROUND((SUM(BF120:BF136)),  2)</f>
        <v>0</v>
      </c>
      <c r="G34" s="37"/>
      <c r="H34" s="37"/>
      <c r="I34" s="155">
        <v>0.14999999999999999</v>
      </c>
      <c r="J34" s="154">
        <f>ROUND(((SUM(BF120:BF136))*I34),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42</v>
      </c>
      <c r="F35" s="154">
        <f>ROUND((SUM(BG120:BG136)),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43</v>
      </c>
      <c r="F36" s="154">
        <f>ROUND((SUM(BH120:BH136)),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44</v>
      </c>
      <c r="F37" s="154">
        <f>ROUND((SUM(BI120:BI136)),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VT Olše km 12,800 – 13,180, k.ú. Závada nad Olší – oprava opevnění, nánosy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SO-03 - doplnění opevnění spádového objektu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Závada</v>
      </c>
      <c r="G89" s="39"/>
      <c r="H89" s="39"/>
      <c r="I89" s="31" t="s">
        <v>22</v>
      </c>
      <c r="J89" s="78" t="str">
        <f>IF(J12="","",J12)</f>
        <v>11. 4. 2023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Ing. Jiří Skalník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106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79"/>
      <c r="C97" s="180"/>
      <c r="D97" s="181" t="s">
        <v>108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109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111</v>
      </c>
      <c r="E100" s="188"/>
      <c r="F100" s="188"/>
      <c r="G100" s="188"/>
      <c r="H100" s="188"/>
      <c r="I100" s="188"/>
      <c r="J100" s="189">
        <f>J135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112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4" t="str">
        <f>E7</f>
        <v>VT Olše km 12,800 – 13,180, k.ú. Závada nad Olší – oprava opevnění, nánosy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100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SO-03 - doplnění opevnění spádového objektu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Závada</v>
      </c>
      <c r="G114" s="39"/>
      <c r="H114" s="39"/>
      <c r="I114" s="31" t="s">
        <v>22</v>
      </c>
      <c r="J114" s="78" t="str">
        <f>IF(J12="","",J12)</f>
        <v>11. 4. 2023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30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>Ing. Jiří Skalník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1"/>
      <c r="B119" s="192"/>
      <c r="C119" s="193" t="s">
        <v>113</v>
      </c>
      <c r="D119" s="194" t="s">
        <v>60</v>
      </c>
      <c r="E119" s="194" t="s">
        <v>56</v>
      </c>
      <c r="F119" s="194" t="s">
        <v>57</v>
      </c>
      <c r="G119" s="194" t="s">
        <v>114</v>
      </c>
      <c r="H119" s="194" t="s">
        <v>115</v>
      </c>
      <c r="I119" s="194" t="s">
        <v>116</v>
      </c>
      <c r="J119" s="194" t="s">
        <v>105</v>
      </c>
      <c r="K119" s="195" t="s">
        <v>117</v>
      </c>
      <c r="L119" s="196"/>
      <c r="M119" s="99" t="s">
        <v>1</v>
      </c>
      <c r="N119" s="100" t="s">
        <v>39</v>
      </c>
      <c r="O119" s="100" t="s">
        <v>118</v>
      </c>
      <c r="P119" s="100" t="s">
        <v>119</v>
      </c>
      <c r="Q119" s="100" t="s">
        <v>120</v>
      </c>
      <c r="R119" s="100" t="s">
        <v>121</v>
      </c>
      <c r="S119" s="100" t="s">
        <v>122</v>
      </c>
      <c r="T119" s="101" t="s">
        <v>123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7"/>
      <c r="B120" s="38"/>
      <c r="C120" s="106" t="s">
        <v>124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64.022400000000005</v>
      </c>
      <c r="S120" s="103"/>
      <c r="T120" s="200">
        <f>T121</f>
        <v>109.2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107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74</v>
      </c>
      <c r="E121" s="205" t="s">
        <v>125</v>
      </c>
      <c r="F121" s="205" t="s">
        <v>126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P122+P126+P135</f>
        <v>0</v>
      </c>
      <c r="Q121" s="210"/>
      <c r="R121" s="211">
        <f>R122+R126+R135</f>
        <v>64.022400000000005</v>
      </c>
      <c r="S121" s="210"/>
      <c r="T121" s="212">
        <f>T122+T126+T135</f>
        <v>109.2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83</v>
      </c>
      <c r="AT121" s="214" t="s">
        <v>74</v>
      </c>
      <c r="AU121" s="214" t="s">
        <v>75</v>
      </c>
      <c r="AY121" s="213" t="s">
        <v>127</v>
      </c>
      <c r="BK121" s="215">
        <f>BK122+BK126+BK135</f>
        <v>0</v>
      </c>
    </row>
    <row r="122" s="12" customFormat="1" ht="22.8" customHeight="1">
      <c r="A122" s="12"/>
      <c r="B122" s="202"/>
      <c r="C122" s="203"/>
      <c r="D122" s="204" t="s">
        <v>74</v>
      </c>
      <c r="E122" s="216" t="s">
        <v>83</v>
      </c>
      <c r="F122" s="216" t="s">
        <v>128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109.2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83</v>
      </c>
      <c r="AT122" s="214" t="s">
        <v>74</v>
      </c>
      <c r="AU122" s="214" t="s">
        <v>83</v>
      </c>
      <c r="AY122" s="213" t="s">
        <v>127</v>
      </c>
      <c r="BK122" s="215">
        <f>SUM(BK123:BK125)</f>
        <v>0</v>
      </c>
    </row>
    <row r="123" s="2" customFormat="1" ht="37.8" customHeight="1">
      <c r="A123" s="37"/>
      <c r="B123" s="38"/>
      <c r="C123" s="218" t="s">
        <v>83</v>
      </c>
      <c r="D123" s="218" t="s">
        <v>129</v>
      </c>
      <c r="E123" s="219" t="s">
        <v>130</v>
      </c>
      <c r="F123" s="220" t="s">
        <v>131</v>
      </c>
      <c r="G123" s="221" t="s">
        <v>97</v>
      </c>
      <c r="H123" s="222">
        <v>60</v>
      </c>
      <c r="I123" s="223"/>
      <c r="J123" s="224">
        <f>ROUND(I123*H123,2)</f>
        <v>0</v>
      </c>
      <c r="K123" s="220" t="s">
        <v>132</v>
      </c>
      <c r="L123" s="43"/>
      <c r="M123" s="225" t="s">
        <v>1</v>
      </c>
      <c r="N123" s="226" t="s">
        <v>40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1.8200000000000001</v>
      </c>
      <c r="T123" s="228">
        <f>S123*H123</f>
        <v>109.2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133</v>
      </c>
      <c r="AT123" s="229" t="s">
        <v>129</v>
      </c>
      <c r="AU123" s="229" t="s">
        <v>85</v>
      </c>
      <c r="AY123" s="16" t="s">
        <v>127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83</v>
      </c>
      <c r="BK123" s="230">
        <f>ROUND(I123*H123,2)</f>
        <v>0</v>
      </c>
      <c r="BL123" s="16" t="s">
        <v>133</v>
      </c>
      <c r="BM123" s="229" t="s">
        <v>256</v>
      </c>
    </row>
    <row r="124" s="2" customFormat="1">
      <c r="A124" s="37"/>
      <c r="B124" s="38"/>
      <c r="C124" s="39"/>
      <c r="D124" s="231" t="s">
        <v>135</v>
      </c>
      <c r="E124" s="39"/>
      <c r="F124" s="232" t="s">
        <v>257</v>
      </c>
      <c r="G124" s="39"/>
      <c r="H124" s="39"/>
      <c r="I124" s="233"/>
      <c r="J124" s="39"/>
      <c r="K124" s="39"/>
      <c r="L124" s="43"/>
      <c r="M124" s="234"/>
      <c r="N124" s="235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135</v>
      </c>
      <c r="AU124" s="16" t="s">
        <v>85</v>
      </c>
    </row>
    <row r="125" s="13" customFormat="1">
      <c r="A125" s="13"/>
      <c r="B125" s="236"/>
      <c r="C125" s="237"/>
      <c r="D125" s="231" t="s">
        <v>137</v>
      </c>
      <c r="E125" s="238" t="s">
        <v>1</v>
      </c>
      <c r="F125" s="239" t="s">
        <v>258</v>
      </c>
      <c r="G125" s="237"/>
      <c r="H125" s="240">
        <v>60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137</v>
      </c>
      <c r="AU125" s="246" t="s">
        <v>85</v>
      </c>
      <c r="AV125" s="13" t="s">
        <v>85</v>
      </c>
      <c r="AW125" s="13" t="s">
        <v>31</v>
      </c>
      <c r="AX125" s="13" t="s">
        <v>83</v>
      </c>
      <c r="AY125" s="246" t="s">
        <v>127</v>
      </c>
    </row>
    <row r="126" s="12" customFormat="1" ht="22.8" customHeight="1">
      <c r="A126" s="12"/>
      <c r="B126" s="202"/>
      <c r="C126" s="203"/>
      <c r="D126" s="204" t="s">
        <v>74</v>
      </c>
      <c r="E126" s="216" t="s">
        <v>133</v>
      </c>
      <c r="F126" s="216" t="s">
        <v>181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SUM(P127:P134)</f>
        <v>0</v>
      </c>
      <c r="Q126" s="210"/>
      <c r="R126" s="211">
        <f>SUM(R127:R134)</f>
        <v>64.022400000000005</v>
      </c>
      <c r="S126" s="210"/>
      <c r="T126" s="212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83</v>
      </c>
      <c r="AT126" s="214" t="s">
        <v>74</v>
      </c>
      <c r="AU126" s="214" t="s">
        <v>83</v>
      </c>
      <c r="AY126" s="213" t="s">
        <v>127</v>
      </c>
      <c r="BK126" s="215">
        <f>SUM(BK127:BK134)</f>
        <v>0</v>
      </c>
    </row>
    <row r="127" s="2" customFormat="1" ht="44.25" customHeight="1">
      <c r="A127" s="37"/>
      <c r="B127" s="38"/>
      <c r="C127" s="218" t="s">
        <v>85</v>
      </c>
      <c r="D127" s="218" t="s">
        <v>129</v>
      </c>
      <c r="E127" s="219" t="s">
        <v>190</v>
      </c>
      <c r="F127" s="220" t="s">
        <v>191</v>
      </c>
      <c r="G127" s="221" t="s">
        <v>97</v>
      </c>
      <c r="H127" s="222">
        <v>30</v>
      </c>
      <c r="I127" s="223"/>
      <c r="J127" s="224">
        <f>ROUND(I127*H127,2)</f>
        <v>0</v>
      </c>
      <c r="K127" s="220" t="s">
        <v>132</v>
      </c>
      <c r="L127" s="43"/>
      <c r="M127" s="225" t="s">
        <v>1</v>
      </c>
      <c r="N127" s="226" t="s">
        <v>40</v>
      </c>
      <c r="O127" s="90"/>
      <c r="P127" s="227">
        <f>O127*H127</f>
        <v>0</v>
      </c>
      <c r="Q127" s="227">
        <v>2.13408</v>
      </c>
      <c r="R127" s="227">
        <f>Q127*H127</f>
        <v>64.022400000000005</v>
      </c>
      <c r="S127" s="227">
        <v>0</v>
      </c>
      <c r="T127" s="228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133</v>
      </c>
      <c r="AT127" s="229" t="s">
        <v>129</v>
      </c>
      <c r="AU127" s="229" t="s">
        <v>85</v>
      </c>
      <c r="AY127" s="16" t="s">
        <v>127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83</v>
      </c>
      <c r="BK127" s="230">
        <f>ROUND(I127*H127,2)</f>
        <v>0</v>
      </c>
      <c r="BL127" s="16" t="s">
        <v>133</v>
      </c>
      <c r="BM127" s="229" t="s">
        <v>259</v>
      </c>
    </row>
    <row r="128" s="2" customFormat="1">
      <c r="A128" s="37"/>
      <c r="B128" s="38"/>
      <c r="C128" s="39"/>
      <c r="D128" s="231" t="s">
        <v>135</v>
      </c>
      <c r="E128" s="39"/>
      <c r="F128" s="232" t="s">
        <v>260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135</v>
      </c>
      <c r="AU128" s="16" t="s">
        <v>85</v>
      </c>
    </row>
    <row r="129" s="13" customFormat="1">
      <c r="A129" s="13"/>
      <c r="B129" s="236"/>
      <c r="C129" s="237"/>
      <c r="D129" s="231" t="s">
        <v>137</v>
      </c>
      <c r="E129" s="238" t="s">
        <v>1</v>
      </c>
      <c r="F129" s="239" t="s">
        <v>261</v>
      </c>
      <c r="G129" s="237"/>
      <c r="H129" s="240">
        <v>30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137</v>
      </c>
      <c r="AU129" s="246" t="s">
        <v>85</v>
      </c>
      <c r="AV129" s="13" t="s">
        <v>85</v>
      </c>
      <c r="AW129" s="13" t="s">
        <v>31</v>
      </c>
      <c r="AX129" s="13" t="s">
        <v>83</v>
      </c>
      <c r="AY129" s="246" t="s">
        <v>127</v>
      </c>
    </row>
    <row r="130" s="2" customFormat="1" ht="44.25" customHeight="1">
      <c r="A130" s="37"/>
      <c r="B130" s="38"/>
      <c r="C130" s="218" t="s">
        <v>144</v>
      </c>
      <c r="D130" s="218" t="s">
        <v>129</v>
      </c>
      <c r="E130" s="219" t="s">
        <v>262</v>
      </c>
      <c r="F130" s="220" t="s">
        <v>191</v>
      </c>
      <c r="G130" s="221" t="s">
        <v>97</v>
      </c>
      <c r="H130" s="222">
        <v>30</v>
      </c>
      <c r="I130" s="223"/>
      <c r="J130" s="224">
        <f>ROUND(I130*H130,2)</f>
        <v>0</v>
      </c>
      <c r="K130" s="220" t="s">
        <v>132</v>
      </c>
      <c r="L130" s="43"/>
      <c r="M130" s="225" t="s">
        <v>1</v>
      </c>
      <c r="N130" s="226" t="s">
        <v>40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133</v>
      </c>
      <c r="AT130" s="229" t="s">
        <v>129</v>
      </c>
      <c r="AU130" s="229" t="s">
        <v>85</v>
      </c>
      <c r="AY130" s="16" t="s">
        <v>127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83</v>
      </c>
      <c r="BK130" s="230">
        <f>ROUND(I130*H130,2)</f>
        <v>0</v>
      </c>
      <c r="BL130" s="16" t="s">
        <v>133</v>
      </c>
      <c r="BM130" s="229" t="s">
        <v>263</v>
      </c>
    </row>
    <row r="131" s="2" customFormat="1">
      <c r="A131" s="37"/>
      <c r="B131" s="38"/>
      <c r="C131" s="39"/>
      <c r="D131" s="231" t="s">
        <v>135</v>
      </c>
      <c r="E131" s="39"/>
      <c r="F131" s="232" t="s">
        <v>264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135</v>
      </c>
      <c r="AU131" s="16" t="s">
        <v>85</v>
      </c>
    </row>
    <row r="132" s="13" customFormat="1">
      <c r="A132" s="13"/>
      <c r="B132" s="236"/>
      <c r="C132" s="237"/>
      <c r="D132" s="231" t="s">
        <v>137</v>
      </c>
      <c r="E132" s="238" t="s">
        <v>1</v>
      </c>
      <c r="F132" s="239" t="s">
        <v>261</v>
      </c>
      <c r="G132" s="237"/>
      <c r="H132" s="240">
        <v>30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137</v>
      </c>
      <c r="AU132" s="246" t="s">
        <v>85</v>
      </c>
      <c r="AV132" s="13" t="s">
        <v>85</v>
      </c>
      <c r="AW132" s="13" t="s">
        <v>31</v>
      </c>
      <c r="AX132" s="13" t="s">
        <v>83</v>
      </c>
      <c r="AY132" s="246" t="s">
        <v>127</v>
      </c>
    </row>
    <row r="133" s="2" customFormat="1" ht="49.05" customHeight="1">
      <c r="A133" s="37"/>
      <c r="B133" s="38"/>
      <c r="C133" s="218" t="s">
        <v>133</v>
      </c>
      <c r="D133" s="218" t="s">
        <v>129</v>
      </c>
      <c r="E133" s="219" t="s">
        <v>265</v>
      </c>
      <c r="F133" s="220" t="s">
        <v>266</v>
      </c>
      <c r="G133" s="221" t="s">
        <v>147</v>
      </c>
      <c r="H133" s="222">
        <v>200</v>
      </c>
      <c r="I133" s="223"/>
      <c r="J133" s="224">
        <f>ROUND(I133*H133,2)</f>
        <v>0</v>
      </c>
      <c r="K133" s="220" t="s">
        <v>132</v>
      </c>
      <c r="L133" s="43"/>
      <c r="M133" s="225" t="s">
        <v>1</v>
      </c>
      <c r="N133" s="226" t="s">
        <v>40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133</v>
      </c>
      <c r="AT133" s="229" t="s">
        <v>129</v>
      </c>
      <c r="AU133" s="229" t="s">
        <v>85</v>
      </c>
      <c r="AY133" s="16" t="s">
        <v>127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83</v>
      </c>
      <c r="BK133" s="230">
        <f>ROUND(I133*H133,2)</f>
        <v>0</v>
      </c>
      <c r="BL133" s="16" t="s">
        <v>133</v>
      </c>
      <c r="BM133" s="229" t="s">
        <v>267</v>
      </c>
    </row>
    <row r="134" s="13" customFormat="1">
      <c r="A134" s="13"/>
      <c r="B134" s="236"/>
      <c r="C134" s="237"/>
      <c r="D134" s="231" t="s">
        <v>137</v>
      </c>
      <c r="E134" s="238" t="s">
        <v>1</v>
      </c>
      <c r="F134" s="239" t="s">
        <v>268</v>
      </c>
      <c r="G134" s="237"/>
      <c r="H134" s="240">
        <v>200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137</v>
      </c>
      <c r="AU134" s="246" t="s">
        <v>85</v>
      </c>
      <c r="AV134" s="13" t="s">
        <v>85</v>
      </c>
      <c r="AW134" s="13" t="s">
        <v>31</v>
      </c>
      <c r="AX134" s="13" t="s">
        <v>83</v>
      </c>
      <c r="AY134" s="246" t="s">
        <v>127</v>
      </c>
    </row>
    <row r="135" s="12" customFormat="1" ht="22.8" customHeight="1">
      <c r="A135" s="12"/>
      <c r="B135" s="202"/>
      <c r="C135" s="203"/>
      <c r="D135" s="204" t="s">
        <v>74</v>
      </c>
      <c r="E135" s="216" t="s">
        <v>214</v>
      </c>
      <c r="F135" s="216" t="s">
        <v>215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P136</f>
        <v>0</v>
      </c>
      <c r="Q135" s="210"/>
      <c r="R135" s="211">
        <f>R136</f>
        <v>0</v>
      </c>
      <c r="S135" s="210"/>
      <c r="T135" s="21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83</v>
      </c>
      <c r="AT135" s="214" t="s">
        <v>74</v>
      </c>
      <c r="AU135" s="214" t="s">
        <v>83</v>
      </c>
      <c r="AY135" s="213" t="s">
        <v>127</v>
      </c>
      <c r="BK135" s="215">
        <f>BK136</f>
        <v>0</v>
      </c>
    </row>
    <row r="136" s="2" customFormat="1" ht="33" customHeight="1">
      <c r="A136" s="37"/>
      <c r="B136" s="38"/>
      <c r="C136" s="218" t="s">
        <v>159</v>
      </c>
      <c r="D136" s="218" t="s">
        <v>129</v>
      </c>
      <c r="E136" s="219" t="s">
        <v>217</v>
      </c>
      <c r="F136" s="220" t="s">
        <v>218</v>
      </c>
      <c r="G136" s="221" t="s">
        <v>219</v>
      </c>
      <c r="H136" s="222">
        <v>64.022000000000006</v>
      </c>
      <c r="I136" s="223"/>
      <c r="J136" s="224">
        <f>ROUND(I136*H136,2)</f>
        <v>0</v>
      </c>
      <c r="K136" s="220" t="s">
        <v>132</v>
      </c>
      <c r="L136" s="43"/>
      <c r="M136" s="267" t="s">
        <v>1</v>
      </c>
      <c r="N136" s="268" t="s">
        <v>40</v>
      </c>
      <c r="O136" s="269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133</v>
      </c>
      <c r="AT136" s="229" t="s">
        <v>129</v>
      </c>
      <c r="AU136" s="229" t="s">
        <v>85</v>
      </c>
      <c r="AY136" s="16" t="s">
        <v>127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83</v>
      </c>
      <c r="BK136" s="230">
        <f>ROUND(I136*H136,2)</f>
        <v>0</v>
      </c>
      <c r="BL136" s="16" t="s">
        <v>133</v>
      </c>
      <c r="BM136" s="229" t="s">
        <v>269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b5Yxk1PfHHcLYCadmTlER9R9DOEbARV8FwXtg9BZ8e1+k6oemtU736mDicA8JgwuVX+qawvMbXeImjgyi/mMNA==" hashValue="79VM1dAmtoSRtigKGmhmq7IYz6jQVamNXzFEUdqprxJuE9M0kfcXUYYqAXQHgF7Yi7Ip2NG5/536YXJo+VMwVA==" algorithmName="SHA-512" password="CC35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85</v>
      </c>
    </row>
    <row r="4" s="1" customFormat="1" ht="24.96" customHeight="1">
      <c r="B4" s="19"/>
      <c r="D4" s="138" t="s">
        <v>99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VT Olše km 12,800 – 13,180, k.ú. Závada nad Olší – oprava opevnění, nánosy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270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 xml:space="preserve"> </v>
      </c>
      <c r="F15" s="37"/>
      <c r="G15" s="37"/>
      <c r="H15" s="37"/>
      <c r="I15" s="140" t="s">
        <v>27</v>
      </c>
      <c r="J15" s="143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 xml:space="preserve"> </v>
      </c>
      <c r="F21" s="37"/>
      <c r="G21" s="37"/>
      <c r="H21" s="37"/>
      <c r="I21" s="140" t="s">
        <v>27</v>
      </c>
      <c r="J21" s="143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32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33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35</v>
      </c>
      <c r="E30" s="37"/>
      <c r="F30" s="37"/>
      <c r="G30" s="37"/>
      <c r="H30" s="37"/>
      <c r="I30" s="37"/>
      <c r="J30" s="151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37</v>
      </c>
      <c r="G32" s="37"/>
      <c r="H32" s="37"/>
      <c r="I32" s="152" t="s">
        <v>36</v>
      </c>
      <c r="J32" s="152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39</v>
      </c>
      <c r="E33" s="140" t="s">
        <v>40</v>
      </c>
      <c r="F33" s="154">
        <f>ROUND((SUM(BE121:BE139)),  2)</f>
        <v>0</v>
      </c>
      <c r="G33" s="37"/>
      <c r="H33" s="37"/>
      <c r="I33" s="155">
        <v>0.20999999999999999</v>
      </c>
      <c r="J33" s="154">
        <f>ROUND(((SUM(BE121:BE139))*I33),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41</v>
      </c>
      <c r="F34" s="154">
        <f>ROUND((SUM(BF121:BF139)),  2)</f>
        <v>0</v>
      </c>
      <c r="G34" s="37"/>
      <c r="H34" s="37"/>
      <c r="I34" s="155">
        <v>0.14999999999999999</v>
      </c>
      <c r="J34" s="154">
        <f>ROUND(((SUM(BF121:BF139))*I34),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42</v>
      </c>
      <c r="F35" s="154">
        <f>ROUND((SUM(BG121:BG139)),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43</v>
      </c>
      <c r="F36" s="154">
        <f>ROUND((SUM(BH121:BH139)),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44</v>
      </c>
      <c r="F37" s="154">
        <f>ROUND((SUM(BI121:BI139)),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4" t="str">
        <f>E7</f>
        <v>VT Olše km 12,800 – 13,180, k.ú. Závada nad Olší – oprava opevnění, nánosy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VON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Závada</v>
      </c>
      <c r="G89" s="39"/>
      <c r="H89" s="39"/>
      <c r="I89" s="31" t="s">
        <v>22</v>
      </c>
      <c r="J89" s="78" t="str">
        <f>IF(J12="","",J12)</f>
        <v>11. 4. 2023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Ing. Jiří Skalník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79"/>
      <c r="C97" s="180"/>
      <c r="D97" s="181" t="s">
        <v>271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272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273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274</v>
      </c>
      <c r="E100" s="188"/>
      <c r="F100" s="188"/>
      <c r="G100" s="188"/>
      <c r="H100" s="188"/>
      <c r="I100" s="188"/>
      <c r="J100" s="189">
        <f>J132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275</v>
      </c>
      <c r="E101" s="188"/>
      <c r="F101" s="188"/>
      <c r="G101" s="188"/>
      <c r="H101" s="188"/>
      <c r="I101" s="188"/>
      <c r="J101" s="189">
        <f>J135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112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4" t="str">
        <f>E7</f>
        <v>VT Olše km 12,800 – 13,180, k.ú. Závada nad Olší – oprava opevnění, nánosy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100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VON - vedlejší a ostatní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Závada</v>
      </c>
      <c r="G115" s="39"/>
      <c r="H115" s="39"/>
      <c r="I115" s="31" t="s">
        <v>22</v>
      </c>
      <c r="J115" s="78" t="str">
        <f>IF(J12="","",J12)</f>
        <v>11. 4. 2023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32</v>
      </c>
      <c r="J118" s="35" t="str">
        <f>E24</f>
        <v>Ing. Jiří Skalník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113</v>
      </c>
      <c r="D120" s="194" t="s">
        <v>60</v>
      </c>
      <c r="E120" s="194" t="s">
        <v>56</v>
      </c>
      <c r="F120" s="194" t="s">
        <v>57</v>
      </c>
      <c r="G120" s="194" t="s">
        <v>114</v>
      </c>
      <c r="H120" s="194" t="s">
        <v>115</v>
      </c>
      <c r="I120" s="194" t="s">
        <v>116</v>
      </c>
      <c r="J120" s="194" t="s">
        <v>105</v>
      </c>
      <c r="K120" s="195" t="s">
        <v>117</v>
      </c>
      <c r="L120" s="196"/>
      <c r="M120" s="99" t="s">
        <v>1</v>
      </c>
      <c r="N120" s="100" t="s">
        <v>39</v>
      </c>
      <c r="O120" s="100" t="s">
        <v>118</v>
      </c>
      <c r="P120" s="100" t="s">
        <v>119</v>
      </c>
      <c r="Q120" s="100" t="s">
        <v>120</v>
      </c>
      <c r="R120" s="100" t="s">
        <v>121</v>
      </c>
      <c r="S120" s="100" t="s">
        <v>122</v>
      </c>
      <c r="T120" s="101" t="s">
        <v>123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124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107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276</v>
      </c>
      <c r="F122" s="205" t="s">
        <v>277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P123+P126+P132+P135</f>
        <v>0</v>
      </c>
      <c r="Q122" s="210"/>
      <c r="R122" s="211">
        <f>R123+R126+R132+R135</f>
        <v>0</v>
      </c>
      <c r="S122" s="210"/>
      <c r="T122" s="212">
        <f>T123+T126+T132+T135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159</v>
      </c>
      <c r="AT122" s="214" t="s">
        <v>74</v>
      </c>
      <c r="AU122" s="214" t="s">
        <v>75</v>
      </c>
      <c r="AY122" s="213" t="s">
        <v>127</v>
      </c>
      <c r="BK122" s="215">
        <f>BK123+BK126+BK132+BK135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278</v>
      </c>
      <c r="F123" s="216" t="s">
        <v>279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159</v>
      </c>
      <c r="AT123" s="214" t="s">
        <v>74</v>
      </c>
      <c r="AU123" s="214" t="s">
        <v>83</v>
      </c>
      <c r="AY123" s="213" t="s">
        <v>127</v>
      </c>
      <c r="BK123" s="215">
        <f>SUM(BK124:BK125)</f>
        <v>0</v>
      </c>
    </row>
    <row r="124" s="2" customFormat="1" ht="24.15" customHeight="1">
      <c r="A124" s="37"/>
      <c r="B124" s="38"/>
      <c r="C124" s="218" t="s">
        <v>83</v>
      </c>
      <c r="D124" s="218" t="s">
        <v>129</v>
      </c>
      <c r="E124" s="219" t="s">
        <v>280</v>
      </c>
      <c r="F124" s="220" t="s">
        <v>281</v>
      </c>
      <c r="G124" s="221" t="s">
        <v>282</v>
      </c>
      <c r="H124" s="222">
        <v>1</v>
      </c>
      <c r="I124" s="223"/>
      <c r="J124" s="224">
        <f>ROUND(I124*H124,2)</f>
        <v>0</v>
      </c>
      <c r="K124" s="220" t="s">
        <v>132</v>
      </c>
      <c r="L124" s="43"/>
      <c r="M124" s="225" t="s">
        <v>1</v>
      </c>
      <c r="N124" s="226" t="s">
        <v>40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283</v>
      </c>
      <c r="AT124" s="229" t="s">
        <v>129</v>
      </c>
      <c r="AU124" s="229" t="s">
        <v>85</v>
      </c>
      <c r="AY124" s="16" t="s">
        <v>127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83</v>
      </c>
      <c r="BK124" s="230">
        <f>ROUND(I124*H124,2)</f>
        <v>0</v>
      </c>
      <c r="BL124" s="16" t="s">
        <v>283</v>
      </c>
      <c r="BM124" s="229" t="s">
        <v>284</v>
      </c>
    </row>
    <row r="125" s="2" customFormat="1">
      <c r="A125" s="37"/>
      <c r="B125" s="38"/>
      <c r="C125" s="39"/>
      <c r="D125" s="231" t="s">
        <v>135</v>
      </c>
      <c r="E125" s="39"/>
      <c r="F125" s="232" t="s">
        <v>285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135</v>
      </c>
      <c r="AU125" s="16" t="s">
        <v>85</v>
      </c>
    </row>
    <row r="126" s="12" customFormat="1" ht="22.8" customHeight="1">
      <c r="A126" s="12"/>
      <c r="B126" s="202"/>
      <c r="C126" s="203"/>
      <c r="D126" s="204" t="s">
        <v>74</v>
      </c>
      <c r="E126" s="216" t="s">
        <v>286</v>
      </c>
      <c r="F126" s="216" t="s">
        <v>287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SUM(P127:P131)</f>
        <v>0</v>
      </c>
      <c r="Q126" s="210"/>
      <c r="R126" s="211">
        <f>SUM(R127:R131)</f>
        <v>0</v>
      </c>
      <c r="S126" s="210"/>
      <c r="T126" s="212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159</v>
      </c>
      <c r="AT126" s="214" t="s">
        <v>74</v>
      </c>
      <c r="AU126" s="214" t="s">
        <v>83</v>
      </c>
      <c r="AY126" s="213" t="s">
        <v>127</v>
      </c>
      <c r="BK126" s="215">
        <f>SUM(BK127:BK131)</f>
        <v>0</v>
      </c>
    </row>
    <row r="127" s="2" customFormat="1" ht="24.15" customHeight="1">
      <c r="A127" s="37"/>
      <c r="B127" s="38"/>
      <c r="C127" s="218" t="s">
        <v>85</v>
      </c>
      <c r="D127" s="218" t="s">
        <v>129</v>
      </c>
      <c r="E127" s="219" t="s">
        <v>288</v>
      </c>
      <c r="F127" s="220" t="s">
        <v>289</v>
      </c>
      <c r="G127" s="221" t="s">
        <v>282</v>
      </c>
      <c r="H127" s="222">
        <v>0.034000000000000002</v>
      </c>
      <c r="I127" s="223"/>
      <c r="J127" s="224">
        <f>ROUND(I127*H127,2)</f>
        <v>0</v>
      </c>
      <c r="K127" s="220" t="s">
        <v>132</v>
      </c>
      <c r="L127" s="43"/>
      <c r="M127" s="225" t="s">
        <v>1</v>
      </c>
      <c r="N127" s="226" t="s">
        <v>40</v>
      </c>
      <c r="O127" s="90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283</v>
      </c>
      <c r="AT127" s="229" t="s">
        <v>129</v>
      </c>
      <c r="AU127" s="229" t="s">
        <v>85</v>
      </c>
      <c r="AY127" s="16" t="s">
        <v>127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83</v>
      </c>
      <c r="BK127" s="230">
        <f>ROUND(I127*H127,2)</f>
        <v>0</v>
      </c>
      <c r="BL127" s="16" t="s">
        <v>283</v>
      </c>
      <c r="BM127" s="229" t="s">
        <v>290</v>
      </c>
    </row>
    <row r="128" s="2" customFormat="1">
      <c r="A128" s="37"/>
      <c r="B128" s="38"/>
      <c r="C128" s="39"/>
      <c r="D128" s="231" t="s">
        <v>135</v>
      </c>
      <c r="E128" s="39"/>
      <c r="F128" s="232" t="s">
        <v>291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135</v>
      </c>
      <c r="AU128" s="16" t="s">
        <v>85</v>
      </c>
    </row>
    <row r="129" s="13" customFormat="1">
      <c r="A129" s="13"/>
      <c r="B129" s="236"/>
      <c r="C129" s="237"/>
      <c r="D129" s="231" t="s">
        <v>137</v>
      </c>
      <c r="E129" s="237"/>
      <c r="F129" s="239" t="s">
        <v>292</v>
      </c>
      <c r="G129" s="237"/>
      <c r="H129" s="240">
        <v>0.034000000000000002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137</v>
      </c>
      <c r="AU129" s="246" t="s">
        <v>85</v>
      </c>
      <c r="AV129" s="13" t="s">
        <v>85</v>
      </c>
      <c r="AW129" s="13" t="s">
        <v>4</v>
      </c>
      <c r="AX129" s="13" t="s">
        <v>83</v>
      </c>
      <c r="AY129" s="246" t="s">
        <v>127</v>
      </c>
    </row>
    <row r="130" s="2" customFormat="1" ht="16.5" customHeight="1">
      <c r="A130" s="37"/>
      <c r="B130" s="38"/>
      <c r="C130" s="218" t="s">
        <v>144</v>
      </c>
      <c r="D130" s="218" t="s">
        <v>129</v>
      </c>
      <c r="E130" s="219" t="s">
        <v>293</v>
      </c>
      <c r="F130" s="220" t="s">
        <v>294</v>
      </c>
      <c r="G130" s="221" t="s">
        <v>282</v>
      </c>
      <c r="H130" s="222">
        <v>1</v>
      </c>
      <c r="I130" s="223"/>
      <c r="J130" s="224">
        <f>ROUND(I130*H130,2)</f>
        <v>0</v>
      </c>
      <c r="K130" s="220" t="s">
        <v>132</v>
      </c>
      <c r="L130" s="43"/>
      <c r="M130" s="225" t="s">
        <v>1</v>
      </c>
      <c r="N130" s="226" t="s">
        <v>40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283</v>
      </c>
      <c r="AT130" s="229" t="s">
        <v>129</v>
      </c>
      <c r="AU130" s="229" t="s">
        <v>85</v>
      </c>
      <c r="AY130" s="16" t="s">
        <v>127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83</v>
      </c>
      <c r="BK130" s="230">
        <f>ROUND(I130*H130,2)</f>
        <v>0</v>
      </c>
      <c r="BL130" s="16" t="s">
        <v>283</v>
      </c>
      <c r="BM130" s="229" t="s">
        <v>295</v>
      </c>
    </row>
    <row r="131" s="2" customFormat="1">
      <c r="A131" s="37"/>
      <c r="B131" s="38"/>
      <c r="C131" s="39"/>
      <c r="D131" s="231" t="s">
        <v>135</v>
      </c>
      <c r="E131" s="39"/>
      <c r="F131" s="232" t="s">
        <v>296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135</v>
      </c>
      <c r="AU131" s="16" t="s">
        <v>85</v>
      </c>
    </row>
    <row r="132" s="12" customFormat="1" ht="22.8" customHeight="1">
      <c r="A132" s="12"/>
      <c r="B132" s="202"/>
      <c r="C132" s="203"/>
      <c r="D132" s="204" t="s">
        <v>74</v>
      </c>
      <c r="E132" s="216" t="s">
        <v>297</v>
      </c>
      <c r="F132" s="216" t="s">
        <v>298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SUM(P133:P134)</f>
        <v>0</v>
      </c>
      <c r="Q132" s="210"/>
      <c r="R132" s="211">
        <f>SUM(R133:R134)</f>
        <v>0</v>
      </c>
      <c r="S132" s="210"/>
      <c r="T132" s="21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159</v>
      </c>
      <c r="AT132" s="214" t="s">
        <v>74</v>
      </c>
      <c r="AU132" s="214" t="s">
        <v>83</v>
      </c>
      <c r="AY132" s="213" t="s">
        <v>127</v>
      </c>
      <c r="BK132" s="215">
        <f>SUM(BK133:BK134)</f>
        <v>0</v>
      </c>
    </row>
    <row r="133" s="2" customFormat="1" ht="33" customHeight="1">
      <c r="A133" s="37"/>
      <c r="B133" s="38"/>
      <c r="C133" s="218" t="s">
        <v>133</v>
      </c>
      <c r="D133" s="218" t="s">
        <v>129</v>
      </c>
      <c r="E133" s="219" t="s">
        <v>299</v>
      </c>
      <c r="F133" s="220" t="s">
        <v>300</v>
      </c>
      <c r="G133" s="221" t="s">
        <v>282</v>
      </c>
      <c r="H133" s="222">
        <v>1</v>
      </c>
      <c r="I133" s="223"/>
      <c r="J133" s="224">
        <f>ROUND(I133*H133,2)</f>
        <v>0</v>
      </c>
      <c r="K133" s="220" t="s">
        <v>132</v>
      </c>
      <c r="L133" s="43"/>
      <c r="M133" s="225" t="s">
        <v>1</v>
      </c>
      <c r="N133" s="226" t="s">
        <v>40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283</v>
      </c>
      <c r="AT133" s="229" t="s">
        <v>129</v>
      </c>
      <c r="AU133" s="229" t="s">
        <v>85</v>
      </c>
      <c r="AY133" s="16" t="s">
        <v>127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83</v>
      </c>
      <c r="BK133" s="230">
        <f>ROUND(I133*H133,2)</f>
        <v>0</v>
      </c>
      <c r="BL133" s="16" t="s">
        <v>283</v>
      </c>
      <c r="BM133" s="229" t="s">
        <v>301</v>
      </c>
    </row>
    <row r="134" s="2" customFormat="1">
      <c r="A134" s="37"/>
      <c r="B134" s="38"/>
      <c r="C134" s="39"/>
      <c r="D134" s="231" t="s">
        <v>135</v>
      </c>
      <c r="E134" s="39"/>
      <c r="F134" s="232" t="s">
        <v>302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135</v>
      </c>
      <c r="AU134" s="16" t="s">
        <v>85</v>
      </c>
    </row>
    <row r="135" s="12" customFormat="1" ht="22.8" customHeight="1">
      <c r="A135" s="12"/>
      <c r="B135" s="202"/>
      <c r="C135" s="203"/>
      <c r="D135" s="204" t="s">
        <v>74</v>
      </c>
      <c r="E135" s="216" t="s">
        <v>303</v>
      </c>
      <c r="F135" s="216" t="s">
        <v>304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SUM(P136:P139)</f>
        <v>0</v>
      </c>
      <c r="Q135" s="210"/>
      <c r="R135" s="211">
        <f>SUM(R136:R139)</f>
        <v>0</v>
      </c>
      <c r="S135" s="210"/>
      <c r="T135" s="21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159</v>
      </c>
      <c r="AT135" s="214" t="s">
        <v>74</v>
      </c>
      <c r="AU135" s="214" t="s">
        <v>83</v>
      </c>
      <c r="AY135" s="213" t="s">
        <v>127</v>
      </c>
      <c r="BK135" s="215">
        <f>SUM(BK136:BK139)</f>
        <v>0</v>
      </c>
    </row>
    <row r="136" s="2" customFormat="1" ht="24.15" customHeight="1">
      <c r="A136" s="37"/>
      <c r="B136" s="38"/>
      <c r="C136" s="218" t="s">
        <v>159</v>
      </c>
      <c r="D136" s="218" t="s">
        <v>129</v>
      </c>
      <c r="E136" s="219" t="s">
        <v>305</v>
      </c>
      <c r="F136" s="220" t="s">
        <v>306</v>
      </c>
      <c r="G136" s="221" t="s">
        <v>282</v>
      </c>
      <c r="H136" s="222">
        <v>1</v>
      </c>
      <c r="I136" s="223"/>
      <c r="J136" s="224">
        <f>ROUND(I136*H136,2)</f>
        <v>0</v>
      </c>
      <c r="K136" s="220" t="s">
        <v>132</v>
      </c>
      <c r="L136" s="43"/>
      <c r="M136" s="225" t="s">
        <v>1</v>
      </c>
      <c r="N136" s="226" t="s">
        <v>40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283</v>
      </c>
      <c r="AT136" s="229" t="s">
        <v>129</v>
      </c>
      <c r="AU136" s="229" t="s">
        <v>85</v>
      </c>
      <c r="AY136" s="16" t="s">
        <v>127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83</v>
      </c>
      <c r="BK136" s="230">
        <f>ROUND(I136*H136,2)</f>
        <v>0</v>
      </c>
      <c r="BL136" s="16" t="s">
        <v>283</v>
      </c>
      <c r="BM136" s="229" t="s">
        <v>307</v>
      </c>
    </row>
    <row r="137" s="2" customFormat="1">
      <c r="A137" s="37"/>
      <c r="B137" s="38"/>
      <c r="C137" s="39"/>
      <c r="D137" s="231" t="s">
        <v>135</v>
      </c>
      <c r="E137" s="39"/>
      <c r="F137" s="232" t="s">
        <v>308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135</v>
      </c>
      <c r="AU137" s="16" t="s">
        <v>85</v>
      </c>
    </row>
    <row r="138" s="2" customFormat="1" ht="24.15" customHeight="1">
      <c r="A138" s="37"/>
      <c r="B138" s="38"/>
      <c r="C138" s="218" t="s">
        <v>165</v>
      </c>
      <c r="D138" s="218" t="s">
        <v>129</v>
      </c>
      <c r="E138" s="219" t="s">
        <v>309</v>
      </c>
      <c r="F138" s="220" t="s">
        <v>310</v>
      </c>
      <c r="G138" s="221" t="s">
        <v>282</v>
      </c>
      <c r="H138" s="222">
        <v>1</v>
      </c>
      <c r="I138" s="223"/>
      <c r="J138" s="224">
        <f>ROUND(I138*H138,2)</f>
        <v>0</v>
      </c>
      <c r="K138" s="220" t="s">
        <v>132</v>
      </c>
      <c r="L138" s="43"/>
      <c r="M138" s="225" t="s">
        <v>1</v>
      </c>
      <c r="N138" s="226" t="s">
        <v>40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283</v>
      </c>
      <c r="AT138" s="229" t="s">
        <v>129</v>
      </c>
      <c r="AU138" s="229" t="s">
        <v>85</v>
      </c>
      <c r="AY138" s="16" t="s">
        <v>127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83</v>
      </c>
      <c r="BK138" s="230">
        <f>ROUND(I138*H138,2)</f>
        <v>0</v>
      </c>
      <c r="BL138" s="16" t="s">
        <v>283</v>
      </c>
      <c r="BM138" s="229" t="s">
        <v>311</v>
      </c>
    </row>
    <row r="139" s="2" customFormat="1">
      <c r="A139" s="37"/>
      <c r="B139" s="38"/>
      <c r="C139" s="39"/>
      <c r="D139" s="231" t="s">
        <v>135</v>
      </c>
      <c r="E139" s="39"/>
      <c r="F139" s="232" t="s">
        <v>312</v>
      </c>
      <c r="G139" s="39"/>
      <c r="H139" s="39"/>
      <c r="I139" s="233"/>
      <c r="J139" s="39"/>
      <c r="K139" s="39"/>
      <c r="L139" s="43"/>
      <c r="M139" s="275"/>
      <c r="N139" s="276"/>
      <c r="O139" s="269"/>
      <c r="P139" s="269"/>
      <c r="Q139" s="269"/>
      <c r="R139" s="269"/>
      <c r="S139" s="269"/>
      <c r="T139" s="2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135</v>
      </c>
      <c r="AU139" s="16" t="s">
        <v>85</v>
      </c>
    </row>
    <row r="140" s="2" customFormat="1" ht="6.96" customHeight="1">
      <c r="A140" s="37"/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43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sheet="1" autoFilter="0" formatColumns="0" formatRows="0" objects="1" scenarios="1" spinCount="100000" saltValue="t5JX1K2yV/fNxb7BIXJH1DjEuFOfZNewbNn9vrXld6NFse3h29Zj4wc/N0s5ygj1subc5Bp02yF9zjI9mAn04g==" hashValue="XdwzbE3nbdZR0kzrWtuaD+4SNZQtwT/EPc3tedQPnA2YwWVdr7m3Ntldxjj0MfCtS4/FYck+b3NbIHjeBGngqw==" algorithmName="SHA-512" password="CC35"/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313</v>
      </c>
      <c r="H4" s="19"/>
    </row>
    <row r="5" s="1" customFormat="1" ht="12" customHeight="1">
      <c r="B5" s="19"/>
      <c r="C5" s="278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9" t="s">
        <v>16</v>
      </c>
      <c r="D6" s="280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11. 4. 2023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81"/>
      <c r="C9" s="282" t="s">
        <v>56</v>
      </c>
      <c r="D9" s="283" t="s">
        <v>57</v>
      </c>
      <c r="E9" s="283" t="s">
        <v>114</v>
      </c>
      <c r="F9" s="284" t="s">
        <v>314</v>
      </c>
      <c r="G9" s="191"/>
      <c r="H9" s="281"/>
    </row>
    <row r="10" s="2" customFormat="1" ht="26.4" customHeight="1">
      <c r="A10" s="37"/>
      <c r="B10" s="43"/>
      <c r="C10" s="285" t="s">
        <v>315</v>
      </c>
      <c r="D10" s="285" t="s">
        <v>81</v>
      </c>
      <c r="E10" s="37"/>
      <c r="F10" s="37"/>
      <c r="G10" s="37"/>
      <c r="H10" s="43"/>
    </row>
    <row r="11" s="2" customFormat="1" ht="16.8" customHeight="1">
      <c r="A11" s="37"/>
      <c r="B11" s="43"/>
      <c r="C11" s="286" t="s">
        <v>95</v>
      </c>
      <c r="D11" s="287" t="s">
        <v>96</v>
      </c>
      <c r="E11" s="288" t="s">
        <v>97</v>
      </c>
      <c r="F11" s="289">
        <v>7.5</v>
      </c>
      <c r="G11" s="37"/>
      <c r="H11" s="43"/>
    </row>
    <row r="12" s="2" customFormat="1" ht="16.8" customHeight="1">
      <c r="A12" s="37"/>
      <c r="B12" s="43"/>
      <c r="C12" s="290" t="s">
        <v>1</v>
      </c>
      <c r="D12" s="290" t="s">
        <v>194</v>
      </c>
      <c r="E12" s="16" t="s">
        <v>1</v>
      </c>
      <c r="F12" s="291">
        <v>0</v>
      </c>
      <c r="G12" s="37"/>
      <c r="H12" s="43"/>
    </row>
    <row r="13" s="2" customFormat="1" ht="16.8" customHeight="1">
      <c r="A13" s="37"/>
      <c r="B13" s="43"/>
      <c r="C13" s="290" t="s">
        <v>95</v>
      </c>
      <c r="D13" s="290" t="s">
        <v>195</v>
      </c>
      <c r="E13" s="16" t="s">
        <v>1</v>
      </c>
      <c r="F13" s="291">
        <v>7.5</v>
      </c>
      <c r="G13" s="37"/>
      <c r="H13" s="43"/>
    </row>
    <row r="14" s="2" customFormat="1" ht="16.8" customHeight="1">
      <c r="A14" s="37"/>
      <c r="B14" s="43"/>
      <c r="C14" s="292" t="s">
        <v>316</v>
      </c>
      <c r="D14" s="37"/>
      <c r="E14" s="37"/>
      <c r="F14" s="37"/>
      <c r="G14" s="37"/>
      <c r="H14" s="43"/>
    </row>
    <row r="15" s="2" customFormat="1" ht="16.8" customHeight="1">
      <c r="A15" s="37"/>
      <c r="B15" s="43"/>
      <c r="C15" s="290" t="s">
        <v>190</v>
      </c>
      <c r="D15" s="290" t="s">
        <v>317</v>
      </c>
      <c r="E15" s="16" t="s">
        <v>97</v>
      </c>
      <c r="F15" s="291">
        <v>7.5</v>
      </c>
      <c r="G15" s="37"/>
      <c r="H15" s="43"/>
    </row>
    <row r="16" s="2" customFormat="1" ht="16.8" customHeight="1">
      <c r="A16" s="37"/>
      <c r="B16" s="43"/>
      <c r="C16" s="290" t="s">
        <v>130</v>
      </c>
      <c r="D16" s="290" t="s">
        <v>318</v>
      </c>
      <c r="E16" s="16" t="s">
        <v>97</v>
      </c>
      <c r="F16" s="291">
        <v>7.5</v>
      </c>
      <c r="G16" s="37"/>
      <c r="H16" s="43"/>
    </row>
    <row r="17" s="2" customFormat="1" ht="7.44" customHeight="1">
      <c r="A17" s="37"/>
      <c r="B17" s="170"/>
      <c r="C17" s="171"/>
      <c r="D17" s="171"/>
      <c r="E17" s="171"/>
      <c r="F17" s="171"/>
      <c r="G17" s="171"/>
      <c r="H17" s="43"/>
    </row>
    <row r="18" s="2" customFormat="1">
      <c r="A18" s="37"/>
      <c r="B18" s="37"/>
      <c r="C18" s="37"/>
      <c r="D18" s="37"/>
      <c r="E18" s="37"/>
      <c r="F18" s="37"/>
      <c r="G18" s="37"/>
      <c r="H18" s="37"/>
    </row>
  </sheetData>
  <sheetProtection sheet="1" formatColumns="0" formatRows="0" objects="1" scenarios="1" spinCount="100000" saltValue="ftJhxROoHUUD2EcCKK4snHHDQ9t1JLoIC+PdcTCfSTLbq1QakHN+guJ7uEPC1S9XtwSHhpKutFj4Qq3/wqYsiw==" hashValue="cXgamOxECESyjXup2qD7MIWGfWakXiRo23l/YEmR7TEZuqM9WUKQZpgcALMmqjbnso0jNAYKCrqm4T8OqV8G/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Skalnik</dc:creator>
  <cp:lastModifiedBy>Skalnik</cp:lastModifiedBy>
  <dcterms:created xsi:type="dcterms:W3CDTF">2023-04-11T08:55:25Z</dcterms:created>
  <dcterms:modified xsi:type="dcterms:W3CDTF">2023-04-11T08:55:31Z</dcterms:modified>
</cp:coreProperties>
</file>